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660"/>
  </bookViews>
  <sheets>
    <sheet name="投资年度完成情况" sheetId="1" r:id="rId1"/>
    <sheet name="Sheet1" sheetId="2" r:id="rId2"/>
  </sheets>
  <definedNames>
    <definedName name="_xlnm._FilterDatabase" localSheetId="0" hidden="1">投资年度完成情况!$A$5:$T$54</definedName>
  </definedNames>
  <calcPr calcId="144525"/>
</workbook>
</file>

<file path=xl/sharedStrings.xml><?xml version="1.0" encoding="utf-8"?>
<sst xmlns="http://schemas.openxmlformats.org/spreadsheetml/2006/main" count="670" uniqueCount="322">
  <si>
    <t>林芝市察隅县2024年脱贫县财政涉农统筹整合资金项目投资年度完成情况</t>
  </si>
  <si>
    <t>填报单位：</t>
  </si>
  <si>
    <t>察隅县农业农村局、察隅县财政局</t>
  </si>
  <si>
    <t>填报人:</t>
  </si>
  <si>
    <t>蔺富国</t>
  </si>
  <si>
    <t>联系电话：</t>
  </si>
  <si>
    <t>填报时间：</t>
  </si>
  <si>
    <t>序号</t>
  </si>
  <si>
    <t>县</t>
  </si>
  <si>
    <t>项目名称</t>
  </si>
  <si>
    <t>项目地点</t>
  </si>
  <si>
    <t>项目投资概算（万元）</t>
  </si>
  <si>
    <t>投资计划(万元)</t>
  </si>
  <si>
    <t>规划年度</t>
  </si>
  <si>
    <t>年度已完成投资情况（万元）</t>
  </si>
  <si>
    <t>年底预计完成投资情况（万元）</t>
  </si>
  <si>
    <t>备注</t>
  </si>
  <si>
    <t>合计：</t>
  </si>
  <si>
    <t>衔中央</t>
  </si>
  <si>
    <t>衔省级</t>
  </si>
  <si>
    <t>市级</t>
  </si>
  <si>
    <t>县级</t>
  </si>
  <si>
    <t>已报账</t>
  </si>
  <si>
    <t>其中:涉农整合资金</t>
  </si>
  <si>
    <t>合计:</t>
  </si>
  <si>
    <t>中央</t>
  </si>
  <si>
    <t>省级</t>
  </si>
  <si>
    <t>察隅县</t>
  </si>
  <si>
    <r>
      <rPr>
        <sz val="11"/>
        <rFont val="宋体"/>
        <charset val="134"/>
      </rPr>
      <t>察隅县</t>
    </r>
    <r>
      <rPr>
        <sz val="11"/>
        <rFont val="Courier New"/>
        <charset val="134"/>
      </rPr>
      <t>2022</t>
    </r>
    <r>
      <rPr>
        <sz val="11"/>
        <rFont val="宋体"/>
        <charset val="134"/>
      </rPr>
      <t>年本堆村搬迁配套茶叶种植项目</t>
    </r>
  </si>
  <si>
    <t>本堆村</t>
  </si>
  <si>
    <t>察隅县古拉乡则巴村软籽石榴提质增效建设项目</t>
  </si>
  <si>
    <t>则巴村</t>
  </si>
  <si>
    <t>察隅县下察隅镇拉丁村猕猴桃种植三期项目</t>
  </si>
  <si>
    <t>拉丁村</t>
  </si>
  <si>
    <t>察隅县上察隅镇翠兴村林下资源种植建设项目</t>
  </si>
  <si>
    <t>塔玛村</t>
  </si>
  <si>
    <t>察隅县竹瓦根镇扎嘎村、学尼村林下菌类种植项目</t>
  </si>
  <si>
    <t>竹瓦根镇</t>
  </si>
  <si>
    <t>察隅县古玉乡村集体经济入户养殖项目</t>
  </si>
  <si>
    <t>古玉乡</t>
  </si>
  <si>
    <t>察隅县上察隅镇米古村茶叶精加工厂建设项目</t>
  </si>
  <si>
    <t>米古村</t>
  </si>
  <si>
    <t>察隅县竹瓦根镇菌包加工厂建设项目</t>
  </si>
  <si>
    <t>察隅县古玉乡农田灌溉建设项目</t>
  </si>
  <si>
    <t>古井村</t>
  </si>
  <si>
    <t>察隅县竹瓦根镇嘎巴村、扎拉村农田灌溉建设项目</t>
  </si>
  <si>
    <t>察隅县下察隅镇卡地、竹尼等村农田灌溉水渠建设项目</t>
  </si>
  <si>
    <t>察隅县上察隅镇巩固、体育、松林等村灌溉水渠建设项目</t>
  </si>
  <si>
    <t>上察隅镇</t>
  </si>
  <si>
    <t>察隅县下察隅镇枇杷基地基础设施建设项目</t>
  </si>
  <si>
    <t>沙玛村</t>
  </si>
  <si>
    <t>察隅县上察隅镇松林村农田提质改造项目</t>
  </si>
  <si>
    <r>
      <rPr>
        <sz val="11"/>
        <rFont val="Courier New"/>
        <charset val="134"/>
      </rPr>
      <t>2024</t>
    </r>
    <r>
      <rPr>
        <sz val="11"/>
        <rFont val="宋体"/>
        <charset val="134"/>
      </rPr>
      <t>年扶贫贷款贴息</t>
    </r>
  </si>
  <si>
    <r>
      <rPr>
        <sz val="11"/>
        <rFont val="宋体"/>
        <charset val="134"/>
      </rPr>
      <t>察隅县</t>
    </r>
    <r>
      <rPr>
        <sz val="11"/>
        <rFont val="Courier New"/>
        <charset val="134"/>
      </rPr>
      <t>2024</t>
    </r>
    <r>
      <rPr>
        <sz val="11"/>
        <rFont val="宋体"/>
        <charset val="134"/>
      </rPr>
      <t>年农村人口扶持项目</t>
    </r>
  </si>
  <si>
    <r>
      <rPr>
        <sz val="11"/>
        <rFont val="宋体"/>
        <charset val="134"/>
      </rPr>
      <t>察隅县</t>
    </r>
    <r>
      <rPr>
        <sz val="11"/>
        <rFont val="Courier New"/>
        <charset val="134"/>
      </rPr>
      <t>2024</t>
    </r>
    <r>
      <rPr>
        <sz val="11"/>
        <rFont val="宋体"/>
        <charset val="134"/>
      </rPr>
      <t>年农牧民技术培训项目</t>
    </r>
  </si>
  <si>
    <r>
      <rPr>
        <sz val="11"/>
        <rFont val="宋体"/>
        <charset val="134"/>
      </rPr>
      <t>察隅县</t>
    </r>
    <r>
      <rPr>
        <sz val="11"/>
        <rFont val="Courier New"/>
        <charset val="134"/>
      </rPr>
      <t>2024</t>
    </r>
    <r>
      <rPr>
        <sz val="11"/>
        <rFont val="宋体"/>
        <charset val="134"/>
      </rPr>
      <t>年就业创业补贴</t>
    </r>
  </si>
  <si>
    <t>察隅县2023年水质改造提升工程</t>
  </si>
  <si>
    <t>察隅县上察隅镇阿扎村山洪沟治理工程</t>
  </si>
  <si>
    <t>阿扎村</t>
  </si>
  <si>
    <t>西藏林芝市察隅县上察隅镇巩固村2号安置点泥石流防治工程</t>
  </si>
  <si>
    <t>巩固村</t>
  </si>
  <si>
    <t>察隅县下察隅镇拉丁村2号安置点泥石流治理工程</t>
  </si>
  <si>
    <t>察隅县上察隅镇松林村防洪堤工程</t>
  </si>
  <si>
    <t>松林村</t>
  </si>
  <si>
    <t>察隅县古玉乡古井村美丽宜居村建设项目</t>
  </si>
  <si>
    <t>察隅县察瓦龙乡瓦布村美丽宜居村建设项目</t>
  </si>
  <si>
    <t>瓦布村</t>
  </si>
  <si>
    <t>察隅县下察隅镇嘎腰村美丽宜居村建设项目</t>
  </si>
  <si>
    <t>嘎腰村</t>
  </si>
  <si>
    <t>察隅县上察隅镇荣玉村美丽宜居村建设项目</t>
  </si>
  <si>
    <t>荣玉村</t>
  </si>
  <si>
    <t>察隅县古拉乡则巴村美丽宜居村建设项目</t>
  </si>
  <si>
    <t>察隅县下察隅镇竹尼村美丽宜居村建设项目</t>
  </si>
  <si>
    <t>竹尼村</t>
  </si>
  <si>
    <t>察隅县上察隅镇体育片区排污新建维修项目</t>
  </si>
  <si>
    <t>察隅县上察隅镇米古片区排污整治项目</t>
  </si>
  <si>
    <t>察隅县上察隅镇阿扎片区排污新建维修项目</t>
  </si>
  <si>
    <t>察隅县上察隅镇布宗、西巴村排污新建维修项目</t>
  </si>
  <si>
    <t>察隅县竹瓦根镇日东村美丽宜居村建设项目</t>
  </si>
  <si>
    <t>日东村</t>
  </si>
  <si>
    <t>察隅县竹瓦根镇知美村美丽宜居村建设项目</t>
  </si>
  <si>
    <t>知美村</t>
  </si>
  <si>
    <t>察隅县2024年垃圾清运资金</t>
  </si>
  <si>
    <t>察隅县察瓦龙乡格布村美丽宜居村建设项目</t>
  </si>
  <si>
    <t>格布村</t>
  </si>
  <si>
    <t>察隅县察瓦龙乡龙普村美丽宜居村建设项目</t>
  </si>
  <si>
    <t>龙普村</t>
  </si>
  <si>
    <t>察隅县竹瓦根镇桑久村、扎嘎村、空档村、扎拉村基础设施补短板项目</t>
  </si>
  <si>
    <t>察隅县上察隅镇毕达村美丽宜居村建设项目</t>
  </si>
  <si>
    <t>毕达村</t>
  </si>
  <si>
    <t>察隅县2024年树立农牧民新风貌行动补贴资金</t>
  </si>
  <si>
    <t>察隅县竹瓦根镇曲瓦村美丽宜居村建设项目</t>
  </si>
  <si>
    <t>曲瓦村</t>
  </si>
  <si>
    <t>察隅县下察隅镇宗古村美丽宜居村建设项目</t>
  </si>
  <si>
    <t>宗古村</t>
  </si>
  <si>
    <t>察隅县古玉乡布玉村美丽宜居村建设项目</t>
  </si>
  <si>
    <t>布玉村</t>
  </si>
  <si>
    <t>察隅县上察隅镇古巴村美丽宜居村建设项目</t>
  </si>
  <si>
    <t>古巴村</t>
  </si>
  <si>
    <t>察隅县下察隅镇松古村美丽宜居村建设项目</t>
  </si>
  <si>
    <t>松古村</t>
  </si>
  <si>
    <t>察隅县下察隅镇塔玛、京都村基础设施提升改造项目</t>
  </si>
  <si>
    <t>下察隅镇</t>
  </si>
  <si>
    <t>察隅县下察隅镇沙玛村基础设施提升项目</t>
  </si>
  <si>
    <t>察隅县合计：</t>
  </si>
  <si>
    <t>西藏自治区2023年脱贫县财政涉农统筹整合资金实施方案明细表（第一、二批）</t>
  </si>
  <si>
    <t>填报单位：西藏自治区乡村振兴局</t>
  </si>
  <si>
    <t>金额单位：万元</t>
  </si>
  <si>
    <t>县（区)、乡（镇）名称</t>
  </si>
  <si>
    <t>建设地点（所在乡村名）</t>
  </si>
  <si>
    <t>项目建设内容                                                                               （包括：项目的可行性、必要性和效益分析等内容）</t>
  </si>
  <si>
    <t>项目性质      （新建或续建）</t>
  </si>
  <si>
    <t>项目主管部门</t>
  </si>
  <si>
    <t>项目                            责任人及联系电话</t>
  </si>
  <si>
    <t xml:space="preserve">项目          开工时间     </t>
  </si>
  <si>
    <t xml:space="preserve">预计         竣工时间    </t>
  </si>
  <si>
    <t>财政涉农整合资金来源及金额</t>
  </si>
  <si>
    <t>项目预计年均实现收益                           （万元）</t>
  </si>
  <si>
    <t>项目受益群众户                        (户)</t>
  </si>
  <si>
    <t>项目受益群众人数                       (人)</t>
  </si>
  <si>
    <t>其中</t>
  </si>
  <si>
    <t>目前项目四级资金支出数</t>
  </si>
  <si>
    <t>截至12月10号四级资金预计支出数</t>
  </si>
  <si>
    <t>剩余资金</t>
  </si>
  <si>
    <t>不能支出原因</t>
  </si>
  <si>
    <t>资金来源名称</t>
  </si>
  <si>
    <t>金额(万元)</t>
  </si>
  <si>
    <t>总投资</t>
  </si>
  <si>
    <t>中央财政  涉农整合       资金</t>
  </si>
  <si>
    <t>自治区财政  涉农整合        资金</t>
  </si>
  <si>
    <t>地（市）财政涉农整合资金</t>
  </si>
  <si>
    <t>县（区）财政涉农整合资金</t>
  </si>
  <si>
    <t>援藏                     资金</t>
  </si>
  <si>
    <t>银行                             贷款</t>
  </si>
  <si>
    <t>项目单位自筹</t>
  </si>
  <si>
    <t>其他                  资金</t>
  </si>
  <si>
    <t>受益脱贫户数（含监测对象）</t>
  </si>
  <si>
    <t>受益脱贫人数（含监测对象）</t>
  </si>
  <si>
    <t>（一）xxx类</t>
  </si>
  <si>
    <t>察隅县下察隅镇卡地村林下菌类种植项目</t>
  </si>
  <si>
    <t>卡地村</t>
  </si>
  <si>
    <t>建设内容：管理用房：建筑装饰工程68.75㎡，安装工程68.75㎡;加工厂：建筑装饰工程542.8㎡，安装工程542.8㎡;室外附属工程：室外电气工程1项，室外给排水工程1项，照明工程10盏，场地平整1项，场地道硬化1386.3㎡，排水沟96.58m，护栏80.32m，1.5m高挡土墙80.32m，通透式围墙149.78m;供水工程：给水管道工程1项，100m³蓄水池1座；田间种植、灌溉工程：场地清表106667.99㎡，灌溉工程1项；其他工程：网围栏2949.32m，大门6座，简介标识牌3座。设备购置及安装：茯苓菌棒1884m³，茯苓菌种100000袋，不锈钢操作台1套，成品钢制货架30个，成品烘千设备40kw6套，监控终端设备1套。可行性、必要性：该项目的建设可有效带动察隅县林下菌类产业发展，促进农牧民增收；经营主体：下察隅镇人民政府；效益分析：项目建成后可有效带动48户，266人实现增收。</t>
  </si>
  <si>
    <t>新建</t>
  </si>
  <si>
    <t>察隅县人民政府</t>
  </si>
  <si>
    <t>罗加</t>
  </si>
  <si>
    <t>2023.3.21</t>
  </si>
  <si>
    <t>2023.12.20</t>
  </si>
  <si>
    <t>中央衔接资金</t>
  </si>
  <si>
    <t>第一、二批。项目总投资824.26万元，第一批实施方案安排667.25万元，第二批实施方案安排资金157.01万元。</t>
  </si>
  <si>
    <t>按照采购合同，
采购菌种按照菌种成活率验收拨付
当前未到验收季节</t>
  </si>
  <si>
    <t>察隅县上察隅镇布宗村林下菌类种植项目</t>
  </si>
  <si>
    <t>布宗村</t>
  </si>
  <si>
    <t>建设内容：田间种植、灌溉工程：场地清表14540m³，灌溉工程1项，200m³蓄水池1座，取水口1座，过滤池1座；附属工程：网围栏2972.27m，机耕道5681.04㎡，设备购置及安装：木耳菌包387831袋。可行性、必要性：该项目的建设可有效带动察隅县林下菌类产业发展，促进农牧民增收。经营主体：上察隅镇人民政府；效益分析：项目建成后可有效带动26户，142人实现增收。</t>
  </si>
  <si>
    <t>2023.3.19</t>
  </si>
  <si>
    <t>中央少数民族发展资金500
自治区财政资金70
自治区少数民族发展资金161.06
县级资金46.66</t>
  </si>
  <si>
    <t>第一批</t>
  </si>
  <si>
    <t>察隅县2022年拉丁村搬迁配套猕猴桃种植项目（2号搬迁点）</t>
  </si>
  <si>
    <t>拉丁</t>
  </si>
  <si>
    <t>土地平整及猕猴桃种植150亩、新建蓄水池、管道工程、网围栏、大门、标示牌等附属设施。该项目的实施可保证搬迁群众的产业发展，保证搬迁群众的产业收入。经营主体：拉丁村搬迁点村委会；项目建成后可有效带动79户，348人实现增收。</t>
  </si>
  <si>
    <t>2023.7.10</t>
  </si>
  <si>
    <t>2023.12.28</t>
  </si>
  <si>
    <t>中央财政衔接资金</t>
  </si>
  <si>
    <t>第二批</t>
  </si>
  <si>
    <t>未到种植季节，种植完成后拨付</t>
  </si>
  <si>
    <t>察隅县2022年本堆村搬迁配套茶叶种植项目</t>
  </si>
  <si>
    <t>本堆</t>
  </si>
  <si>
    <t>土地平整工程1项，种植沟开挖，回填工程1项，第一次茶叶种植724500株，第二次种植茶叶198080株，防草布及附属设施。该项目的实施可保证搬迁群众的产业发展，保证搬迁群众的产业收入。经营主体：本堆村搬迁点村委会；项目建成后可有效带动91户，418人实现增收。</t>
  </si>
  <si>
    <t>2023.7.11</t>
  </si>
  <si>
    <t>2023.12.11</t>
  </si>
  <si>
    <t>中央少数民族发展资金249.64万元，中央财政衔接资金197.344万元</t>
  </si>
  <si>
    <t>第二批，项目总投资558.73万元，第二批实施方案安排446.984万元，计划通过2024年统筹整合资金解决 111.746万元。2023年重点帮扶村。</t>
  </si>
  <si>
    <t>剩余款按照合同要求验收后拨付</t>
  </si>
  <si>
    <t>察隅县古拉乡安巴村、则巴村山羊养殖项目</t>
  </si>
  <si>
    <t>古拉乡安巴村</t>
  </si>
  <si>
    <t xml:space="preserve">山羊养殖项目对于生态农业发展具有重要意义，可有效带动群众主动参与到养殖中来，带动群众学习掌握养殖技能。该项目养殖方式为圈养，可解决3人就业。承租方通过收购周边群众种植的饲草料用于青储饲料可促进农牧民群众增收，具有十分显著的社会效益。且该项目较为平稳、效益可观，建成后以“联村共建+企业承包”模式进行运营，根据现行市场行情测算，按年出栏量100头，可实现产值15万元（其中第1年为养殖发展壮大期，不向承租企业收取承包费用；第2年开始每年按照扶持资金140万元的3%向联建村集体分红共4.2万元）。同时，每年可带动村民种植饲草料和打工收入近5万元，有效带动周边群众致富。
</t>
  </si>
  <si>
    <t>中共察隅县委组织部</t>
  </si>
  <si>
    <t>詹开恒，18989945459</t>
  </si>
  <si>
    <t>2023年中央财政扶持壮大村集体经济资金</t>
  </si>
  <si>
    <t>待自治区组织部审定</t>
  </si>
  <si>
    <t>由于资金9月才下达，11月初通过县常委会，目前刚下达概批，只能支出2类费</t>
  </si>
  <si>
    <t>察隅县下察隅镇沙琼村、洞冲村入股猕猴桃基地项目</t>
  </si>
  <si>
    <t>该项目的实施为察隅县乃至林芝市提供大量优质猕猴桃鲜果，丰富了市场，提高了人民生活质量，拉长了产业链条，壮大了产业实力，对察隅县农村经济发展起到了非常重要的经济龙头作用。项目计划将资金入股华源佳隅农业科技技术开发有限公司（目前该公司拥有猕猴桃种植园1500亩，年亩产猕猴桃2500斤，可实现产值3750万元/年，带动周边群众务工收入近200万元，土地流转费用200万元以上），基地在保证70万元/村本金不损失的情况下，每年按照扶持资金的5%向入股村集体分红，为2个村每年集体增收共7万元。同时，如果出现撤股情况，村集体保证将70万元本金继续用于村集体经济建设。</t>
  </si>
  <si>
    <t>(二)小型公益性基础设施类</t>
  </si>
  <si>
    <t>察隅县上察隅镇本堆村搬迁点防洪堤工程</t>
  </si>
  <si>
    <t>防洪堤工程：新建防洪堤工程2040.3m，构筑物：排水箱2座，排水涵洞3座等附属工程。</t>
  </si>
  <si>
    <t>2023.12.19</t>
  </si>
  <si>
    <t>中央衔接资金
自治区财政资金
县级资金</t>
  </si>
  <si>
    <t>建设单位管理费结余37.19万元、施工图审查费3.91万元、水土保持费结余22.37万元、环评费50万元、地灾勘界费招标结余3.5万元、林勘费结余4.58万元，监理费招标结余0.17万元，工程保险费招标结余0.1万元，施工招标结余0.54万元，预备费114.15万元待财评通过后方可支付</t>
  </si>
  <si>
    <t>察隅县上察隅镇翠兴村村道维修建设项目</t>
  </si>
  <si>
    <t>翠兴</t>
  </si>
  <si>
    <t>翠兴村车行道路2443.6m²,现状水渠加盖板641m，新建DN600过路管涵5m，挖填方1项等附属设施。</t>
  </si>
  <si>
    <t>2023.7.19</t>
  </si>
  <si>
    <t>中央衔接资金
自治区财政资金</t>
  </si>
  <si>
    <t>建安费财评预留金：11.421614
管理费、预备费：0.426296
监理费预留财评资金：0.1736
正在开展水土保持验收，剩余：1.011
建安费概批合同差额:0.241423
监理费概批合同差额:0.024</t>
  </si>
  <si>
    <t>防护堤、重力式挡墙等内容 等配套附属设施。</t>
  </si>
  <si>
    <t>2023.8.15</t>
  </si>
  <si>
    <t>2023.12.31</t>
  </si>
  <si>
    <t>第二批，项目总投资580万元，第二批实施方案安排400万元，计划通过2024年统筹整合资金解决 180万元。</t>
  </si>
  <si>
    <t>预备费26.25万元，                       检测费：0.94万元，                     建安40%：189.584万，                    监理40%：4.36万元 ，                     建安费概批合同差价；0.26567万，           监理费概批合同差价：0.05万，</t>
  </si>
  <si>
    <t>潜槛+排导槽+盖板涵+排洪渠等配套附属设施</t>
  </si>
  <si>
    <t>第二批，项目总投资552.41万元，第二批实施方案安排400.64万元，计划通过2024年统筹整合资金解决 151.77万元。</t>
  </si>
  <si>
    <t>预备费27.62万元，                      环评：20.84万元，                      建安40%：168.4353万，                  监理40%：3.368万元 ，                    建安费概批合同差价；0.3116万，              监理费概批合同差价：1.418万，</t>
  </si>
  <si>
    <t>综合治理河道长1.5km。新建堤防总长度为1.782km、新建排水涵洞3处、排水箱涵3处。</t>
  </si>
  <si>
    <t>第二批，项目总投资1200万元，第二批实施方案安排723.006万元，计划通过2024年统筹整合资金解决 476.994万元。</t>
  </si>
  <si>
    <t>察隅县上察隅镇翠兴村入户道路建设项目</t>
  </si>
  <si>
    <t>翠兴村</t>
  </si>
  <si>
    <t>硬化面积：920.2m²,挖方621.84m³，填方94.8m³等附属设施。</t>
  </si>
  <si>
    <t>2023.8.19</t>
  </si>
  <si>
    <t>察隅县上察隅镇体育村农田灌溉水渠建设项目</t>
  </si>
  <si>
    <t>体育村</t>
  </si>
  <si>
    <t>建设内容：土石方工程1项，新建30*30砼灌溉水渠6866.98米及其它配套附属设施。可行性、必要性：该项目的建设可有效提高灌溉效率，促进农牧民增收。经营主体：体育村；效益分析：项目建成后可有效带动92户，302人实现增收。</t>
  </si>
  <si>
    <t>2023.3.25</t>
  </si>
  <si>
    <t>监理费预留财评资金：0.942
正在开展水土保持验收，剩余：3.014
环评费：14
建安费概批合同差额:0.204587
监理费概批合同差额:0.02</t>
  </si>
  <si>
    <t>察隅县上察隅镇目宗村农田灌溉水渠建设项目</t>
  </si>
  <si>
    <t>目宗村</t>
  </si>
  <si>
    <t>建设内容：目宗村-白热组：土石方工程1项，30*30水沟2858.58m，30*30盖板沟17m，取水口2座，过滤池2座；目宗村-德扎组：土石方工程1项，30*30水沟2237.65m，30*30盖板沟4m，45*50水沟1380m，取水口1座，过滤池1座，路面破除恢复15m，管道工程1项及附属设施。可行性、必要性：该项目的建设可有效提高灌溉效率，促进农牧民增收。经营主体：目宗村；效益分析：项目建成后可有效带动55户，192人实现增收。</t>
  </si>
  <si>
    <t>2023.8.20</t>
  </si>
  <si>
    <t>中央以工代赈资金</t>
  </si>
  <si>
    <t>管理费、预备费：17.477321
监理费预留财评资金：0.885
正在开展水土保持验收，剩余：2.012
环评费：8
建安费概批合同差额:0.128366
监理费概批合同差额:0.015</t>
  </si>
  <si>
    <t>察隅县上察隅镇西巴、迟巴等村农田灌溉水渠建设项目</t>
  </si>
  <si>
    <t>西巴村、迟巴村、荣玉村、松林村、仕中村、岗藏村</t>
  </si>
  <si>
    <t>建设内容：竹龙巴村：土石方工程1项，45*30水沟887.5m，取水口1座，过滤池1座，100m³水池1座，管道工程1项，中20钢丝绳架空吊管107m;荣玉村：取水口1座，过滤池1座，管道工程1项；西巴村：取水口1座，过滤池1座，100m³水池1座，管道工程1项；迟巴村-迟巴组：土石方工程1项，30*30水沟272.61m，取水口2座，过滤池2座，50m水池1座，管道工程1项；迟巴村-冲砂组：土石方工程1项，30*30水沟699.37m，过路钢筋砼涵管5m;仕中村：取水口1座，过滤池1座，管道工程1项；松林村：土石方工程1项，30*30水沟511.44m，取水口1座，过滤池1座，50m水池2座，管道工程1项。可行性、必要性：该项目的建设可有效提高灌溉效率，促进农牧民增收。经营主体：村委会；效益分析：项目建成后可有效带动261户，1024人实现增收。</t>
  </si>
  <si>
    <t>中央衔接资金448.78
自治区少数民族发展资金100
县级资金86.84</t>
  </si>
  <si>
    <t>察隅县下察隅镇日玛村、塔玛村农田灌溉水渠建设项目</t>
  </si>
  <si>
    <t>日玛村、塔玛村</t>
  </si>
  <si>
    <t>日玛村：土石方工程1项，30*30水沟2814.96米，30*30盖板沟5米，60*40水沟1929.64米，取水口1座，过滤池1座，跌水井1座；塔玛村：土石方工程1项，30*30水沟213.97米及附属设施。该项目的建设可有效提高灌溉效率，促进农牧民增收。经营主体：日玛村、塔玛村；项目建成后可有效带动88户，307人实现增收。</t>
  </si>
  <si>
    <t>2023.3.27</t>
  </si>
  <si>
    <t>2023.9.13</t>
  </si>
  <si>
    <t>管理费、预备费：14.453139
监理费预留财评资金：0.5174
正在开展水土保持验收，剩余：1.72
环评费：8
建安费概批合同差额:0.122151
监理费概批合同差额:0.02</t>
  </si>
  <si>
    <t>察隅县下察隅镇沙琼村、洞冲村农田灌溉水渠建设项目</t>
  </si>
  <si>
    <t>沙琼村、洞冲村</t>
  </si>
  <si>
    <t>1.沙琼村：新建50m³蓄水池2座，土石方工程1项，45*40水渠732.46m，35*30水渠1033.99m及管道工程1项，取水口1座。洞冲村：管道工程1项，100m³蓄水池1座等其它配套附属设施。该项目的建设可有效提高灌溉效率，促进农牧民增收。经营主体：沙琼村、洞冲村；项目建成后可有效带动75户，321人实现增收。</t>
  </si>
  <si>
    <t>2023.12.25</t>
  </si>
  <si>
    <t>中央衔接资金238.2
自治区财政资金40
自治区少数民族发展资金42
县级资金37.32</t>
  </si>
  <si>
    <t>管理费、预备费：11.602541</t>
  </si>
  <si>
    <t>察隅县下察隅镇京都、松古等村农田灌溉水渠建设项目</t>
  </si>
  <si>
    <t>京都村、松古村、拉丁村、扎巴村</t>
  </si>
  <si>
    <t>京都村：土石方工程1项，30*30水沟776.44m，30*30盖板沟4.68m，40*35水沟120m，分水口23个，取水口1座，过滤池1座，出水口1座，跌水井2座；松古村：土石方工程1项，30*30水沟2265.85m，30*30盖板沟3m，分水口146个，出水口3座，跌水井2座；拉丁村：土石方工程1项，60*65水沟838.59m，取水口1座，过滤池1座，跌水井1座，60*65水渠拆除838.59m;扎巴村：土石方工程1项，30*30水沟4253.49m。(具体建设内容详见施工图)该项目的建设可有效提高灌溉效率，促进农牧民增收。经营主体：相关村委会；项目建成后可有效带动158户，487人实现增收。</t>
  </si>
  <si>
    <t>2023.3.17</t>
  </si>
  <si>
    <t>2023.12.16</t>
  </si>
  <si>
    <t>管理费、预备费：15.961954</t>
  </si>
  <si>
    <t>察隅县古玉乡然乌学、古井村水利设施新建项目</t>
  </si>
  <si>
    <t>然乌学、古井村</t>
  </si>
  <si>
    <t>古井村新建灌溉水渠约4256米；然乌学村龙冲组新建灌溉水渠193m，沉砂池8座（原有水源地至村内增设）、50m³蓄水池1座等其他附属工程。该项目的建设可有效提高灌溉效率，促进农牧民增收。经营主体：然乌学村、古井村；项目建成后可有效带动379户，1769人实现增收。</t>
  </si>
  <si>
    <t>中央衔接资金210.07
中央少数民族发展资金86.5
自治区财政资金50
县级资金32.77</t>
  </si>
  <si>
    <t>察隅县古玉乡布玉村水渠建设项目</t>
  </si>
  <si>
    <t>新建灌溉水渠1141m，其它配套附属设施。该项目的建设可有效提高灌溉效率，促进农牧民增收。经营主体：布玉村；项目建成后可有效带动31户，134人实现增收。</t>
  </si>
  <si>
    <t>2023.9.16</t>
  </si>
  <si>
    <t>根据县财政局评审结果按照合同拨付</t>
  </si>
  <si>
    <t>察隅县上察隅镇本堆村搬迁点土地整治项目（续建）</t>
  </si>
  <si>
    <t>土地平整813.5亩，排水沟110米，集水池1座。高位水池1座，沉砂池1座，管道工程1项，机耕道5284米及其附属设施；该项目的建设可有效提种植效率，保障搬迁群众耕作土地。经营主体：本堆搬迁点村委会；项目建成后可有效带动91户，418人实现增收。</t>
  </si>
  <si>
    <t>续建</t>
  </si>
  <si>
    <t>2023.1.17</t>
  </si>
  <si>
    <t>2023.12.26</t>
  </si>
  <si>
    <t>预备费：102.27万，                     林勘：31万，                   工程质量检测费1.99万           设计15%：9.6915                      工程15%：185万，                        监理30%:6.858万，                       建安费概批合同差价；0.82万，              监理费概批合同差价：0.241041</t>
  </si>
  <si>
    <t>察隅县下察隅镇拉丁村搬迁点土地整治项目（续建）</t>
  </si>
  <si>
    <t xml:space="preserve">      土地平整254.04亩；水利措施：引水渠3167m、引水管605m、1#支管80m、2#支管1681m及其附属设施。该项目的建设可有效提种植效率，保障搬迁群众耕作土地。经营主体：拉丁村搬迁点村委会；项目建成后可有效带动57户，379人实现增收。</t>
  </si>
  <si>
    <t>预备费：61.35万，                      环评：38.25万，               设计15%：5.6265万，                     工程15%：160.420003万，                监理30%:8.572万，                       建安费概批合同差价；2.253107万，                  监理费概批合同差价：0.05万</t>
  </si>
  <si>
    <t>察隅县上察隅镇巩固村2号搬迁点土地整治项目（续建）</t>
  </si>
  <si>
    <t>土地平整547.8亩，排水沟110米，集水池1座。高位水池1座，沉砂池1座，管道工程1项，田间道路18769平方米及其附属设施。该项目的建设可有效提种植效率，保障搬迁群众耕作土地。经营主体：巩固村搬迁点村委会；项目建成后可有效带动77户，444人实现增收。</t>
  </si>
  <si>
    <t xml:space="preserve">  预备费：40.73万，                      检测费：8万，                 设计15%：8.052万                          工程15%：229.9474万，                  监理30%:9.204万，                      建安费概批合同差价；0.7672万            监理费概批合同：0.02万</t>
  </si>
  <si>
    <t>察隅县下察隅镇拉丁村2号搬迁点土地整治项目（续建）</t>
  </si>
  <si>
    <t>道路工程2127m，土地整治572.2亩，田间水利工程1项，取土场防治工程1项等附属设施。该项目的建设可有效提种植效率，保障搬迁群众耕作土地。经营主体：拉丁村搬迁点村委会；项目建成后可有效带动79户，348人实现增收。</t>
  </si>
  <si>
    <t>预备费：90.41万，                      环评：12万，                  设计15%：8.739万                          工程15%：273万，                        监理30%:14.564万，                     建安费概批合同差价；1.512417万           监理费概批合同差价：2.21万</t>
  </si>
  <si>
    <t>（三）宜居宜业和美村庄类</t>
  </si>
  <si>
    <t>察隅县古玉乡然乌学村美丽宜居村推进项目</t>
  </si>
  <si>
    <t>然乌学村</t>
  </si>
  <si>
    <t>然乌学组：庭院整治：新建实体围墙1970.67m，新建1.05米高栏杆30.42m，围墙改造46.04m，硬化6794㎡，房屋提升改造4132.88㎡，新建挡墙801.13m，新建300*300排水为142.44m，新建400*400排水沟30.1m，照明工程1项；附属设施：农田围栏1272.97m，DN60PE管22m；桥梁工程：增杂组人行桥1座，悦通牧场桥改造1座；排污工程：管网1项，道路破除恢复850㎡，人工湿地处理系统1项；典学组：庭院整治：新建通透式围墙1418.93m，新建实体围墙2102.77m，围墙改造110.47m，硬化4172.24㎡，房屋提升改造6382.22㎡，新建挡墙1214.48m，照明工程1项；附属设施：农田围栏960.8m；排污工程：管网1项，道路破除恢复1450㎡，人工湿地处理系统1项；龙冲组：庭院整治：新建通透式围墙1455.41m，新建实体围墙930.49m，围墙改造148.69m，硬化1921.57㎡，房屋提升改造1635.99㎡，新建挡墙324.27m，新建300*300排水沟37.7m，新建400*400排水沟41.35m，照明工程1项；附属设施：农田围栏132.25m；排污工程：管网1项，道路破除恢复1790㎡，人工湿地处理系统1项。</t>
  </si>
  <si>
    <t>2023.3.20</t>
  </si>
  <si>
    <t>中央少数民族发展资金2160.58
自治区财政资金280
自治区少数民族发展资金360
县级资金99.42</t>
  </si>
  <si>
    <t>管理费、预备费：59.577705
正在开展水土保持验收，剩余：2.011
建安费概批合同差额:0.9646
监理费概批合同差额:0.078</t>
  </si>
  <si>
    <t>察隅县古玉乡博学村美丽宜居村推进项目</t>
  </si>
  <si>
    <t>博学村</t>
  </si>
  <si>
    <t>道路工程：1号道路3.1KM,2号道路0.69KM，道路维修0.3KM；挡土墙：挡土墙1165m；网围栏：网围栏7919m；人畜分离工程：新建围墙3760m，维修围墙927.6m，人畜分离提升改造24287㎡；居民庭院改造：院内硬化9593㎡，给水管道3005m，排水管道3720m，新建挡土墙57m，线路改造103户；室外排水工程1项；太阳能路灯120盏。</t>
  </si>
  <si>
    <t>中央衔接资金1946.4
自治区财政资金190.75
自治区少数民族发展资金306
县级资金145.85</t>
  </si>
  <si>
    <t>察隅县察瓦龙康然村美丽宜居村推进项目</t>
  </si>
  <si>
    <t>康然村</t>
  </si>
  <si>
    <t>公厕：建筑装饰38.94㎡，安装工程38.94㎡；附属工程：新建公共厕所前硬化34m㎡，新建农田网围栏1993m，新建村内通透式围墙679.7m，新建1.4M高实体围墙557.45m，维修改造围墙段1027.46m，新建栏杆219m，新建农田铁艺门10个，垃圾池99.20㎡，排水沟1289m，新建巷道硬化1340㎡,1.5米高浆砌片石挡墙34m,2.5米高浆砌片石挡墙43m,3米高浆砌片石挡墙79m,3.5米高浆砌片石挡墙190m,4米高浆砌片石挡墙161.5m,4.5高米浆砌片石挡墙105m，4.5高米毛石混凝土挡墙76m，护栏800m，现状道路土路肩修复372m³，排污工程1项，人工湿地2套，道路破除恢复3982㎡，路灯工程95套。</t>
  </si>
  <si>
    <t>察隅县察瓦龙乡前中瓦村美丽宜居村推进项目</t>
  </si>
  <si>
    <t>前中瓦村</t>
  </si>
  <si>
    <t>新建垃圾场3座，灌溉渠5864m，人居环境整治：新建围墙2055m，新建挡土墙670m，混凝土地面350㎡，灌溉渠盖板95m，线路改造68户，新建村道及硬化1项，波形护栏850m，排污工程1项，太阳能路灯60盏。</t>
  </si>
  <si>
    <t>察隅县察瓦龙乡格德村美丽宜居村推进项目</t>
  </si>
  <si>
    <t>格德村</t>
  </si>
  <si>
    <t>新建垃圾场2座，灌溉渠3210m，人居环境整治：新建围墙2032m，维修围墙569m，新建挡土墙683m，混凝土地面420m，场地平整850㎡，灌溉渠盖板300m，波形护栏65m，线路改造49户，室外排水工程1项，太阳能路灯30盏。</t>
  </si>
  <si>
    <t>管理费、预备费：6.889654</t>
  </si>
  <si>
    <t>察隅县上察隅镇本堆村美丽宜居村推进项目</t>
  </si>
  <si>
    <t>20cmC30水泥混凝土路面2674.5㎡，路基挖填方1项等附属设施。</t>
  </si>
  <si>
    <t>2023.3.15</t>
  </si>
  <si>
    <t>建安费财评预留金：7.46525
管理费、预备费：0.652254
监理费预留财评资金：0.112
正在开展水土保持验收，剩余：1.011
建安费概批合同差额:0.15498
监理费概批合同差额:0.023</t>
  </si>
  <si>
    <t>（四）人居环境整治类</t>
  </si>
  <si>
    <t>察隅县上察隅镇迟巴、体育等村基础设施建设项目</t>
  </si>
  <si>
    <t>迟巴、体育村、目本村</t>
  </si>
  <si>
    <t>1.体育村：路面破除硬化5953.16㎡，排水沟939.5m，土石方工程1项，新建入户道路约2133.5㎡，主路硬化5611.42㎡，盖板沟2013.18m等附属设施；2.迟巴村：路面破除硬化5183.65㎡，土石方工程1项，入户道路硬化759.2㎡，主路硬化4662.71㎡，盖板沟1449.01m，钢筋混凝土管涵8.7m等附属设施。</t>
  </si>
  <si>
    <t>2023.10.20</t>
  </si>
  <si>
    <t>管理费、预备费：8.652597</t>
  </si>
  <si>
    <t>察隅县下察隅镇共同、自更等村基础设施补短板建设项目</t>
  </si>
  <si>
    <t>共同、自更、新村等村</t>
  </si>
  <si>
    <t>共同村：工具用房：建筑装饰工程309.06㎡，安装工程309.06㎡;附属工程：土石方工程1项，总平给排水工程1项，总平电气工程1项，新建混凝土硬化1032.24㎡，道路修复214.4㎡，4m高挡土墙461.82m³，现有水渠拆除77m，改道水渠83m，排水沟34.2m，坡道6.44㎡；水渠：30*30盖板渠309.52m，30*30渠道321.61m;网围栏：共同村网围栏3049m;自更村：照明工程49盏；新村：新村网围栏3139m;京都村：土石方工程1项，垃圾池94.24㎡。(具体建设内容详见施工图)</t>
  </si>
  <si>
    <t>2023.3.23</t>
  </si>
  <si>
    <t>2023.9.23</t>
  </si>
  <si>
    <t>察隅县2023年农村生活垃圾清运项目</t>
  </si>
  <si>
    <t>察隅县个96村</t>
  </si>
  <si>
    <t>每个乡镇15万元，用于农村垃圾清运工作(转运油料费等）</t>
  </si>
  <si>
    <t>市本级财政衔接资金</t>
  </si>
  <si>
    <t/>
  </si>
  <si>
    <t>察隅县2022年、2023年树立农牧民新风貌行动补贴资金</t>
  </si>
  <si>
    <t>下察隅镇及夏尼、巴依玉和等24个村</t>
  </si>
  <si>
    <t>示范乡镇50万元，示范村每个村10万元，用于新风貌行动工作开展</t>
  </si>
  <si>
    <t>2023.7.15</t>
  </si>
  <si>
    <t>自治区衔接资金170万元、市级衔接资金120万元</t>
  </si>
  <si>
    <t>（六）农牧民技能培训类</t>
  </si>
  <si>
    <t>（四）其他类（含：贷款贴息、跨区域就业补助、帮扶车间补助等）</t>
  </si>
  <si>
    <t>2022年扶贫贷款贴息</t>
  </si>
  <si>
    <t>完成2022年扶贫贷款贴息资金（含利差补贴）。</t>
  </si>
  <si>
    <t>2023.2.26</t>
  </si>
  <si>
    <t>建安费概批合同差额:0.00347</t>
  </si>
  <si>
    <t>2023年生态岗位补助资金项目</t>
  </si>
  <si>
    <t>为2023年全县2614个生态岗位发放岗位补助，3500元\人</t>
  </si>
  <si>
    <t>中央生态岗位补助资金：914.9万元</t>
  </si>
  <si>
    <t>生态岗位</t>
  </si>
  <si>
    <t>部分未履职生态岗位资金：27.886338</t>
  </si>
  <si>
    <t>察隅县汇总</t>
  </si>
</sst>
</file>

<file path=xl/styles.xml><?xml version="1.0" encoding="utf-8"?>
<styleSheet xmlns="http://schemas.openxmlformats.org/spreadsheetml/2006/main">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yyyy&quot;年&quot;m&quot;月&quot;d&quot;日&quot;;@"/>
    <numFmt numFmtId="178" formatCode="0_ "/>
  </numFmts>
  <fonts count="42">
    <font>
      <sz val="11"/>
      <color indexed="8"/>
      <name val="宋体"/>
      <charset val="134"/>
      <scheme val="minor"/>
    </font>
    <font>
      <sz val="11"/>
      <name val="宋体"/>
      <charset val="134"/>
    </font>
    <font>
      <sz val="18"/>
      <name val="宋体"/>
      <charset val="134"/>
    </font>
    <font>
      <sz val="11"/>
      <name val="宋体"/>
      <charset val="134"/>
      <scheme val="minor"/>
    </font>
    <font>
      <sz val="36"/>
      <name val="方正小标宋简体"/>
      <charset val="134"/>
    </font>
    <font>
      <sz val="18"/>
      <name val="Times New Roman"/>
      <charset val="0"/>
    </font>
    <font>
      <sz val="36"/>
      <name val="Times New Roman"/>
      <charset val="0"/>
    </font>
    <font>
      <b/>
      <sz val="11"/>
      <name val="宋体"/>
      <charset val="134"/>
    </font>
    <font>
      <b/>
      <sz val="11"/>
      <color rgb="FFFF0000"/>
      <name val="宋体"/>
      <charset val="134"/>
      <scheme val="minor"/>
    </font>
    <font>
      <sz val="14"/>
      <name val="宋体"/>
      <charset val="134"/>
    </font>
    <font>
      <sz val="11"/>
      <name val="宋体"/>
      <charset val="0"/>
      <scheme val="minor"/>
    </font>
    <font>
      <b/>
      <sz val="11"/>
      <name val="宋体"/>
      <charset val="134"/>
      <scheme val="minor"/>
    </font>
    <font>
      <sz val="11"/>
      <color theme="1"/>
      <name val="宋体"/>
      <charset val="134"/>
      <scheme val="minor"/>
    </font>
    <font>
      <b/>
      <sz val="11"/>
      <color indexed="8"/>
      <name val="宋体"/>
      <charset val="134"/>
      <scheme val="minor"/>
    </font>
    <font>
      <sz val="12"/>
      <color indexed="8"/>
      <name val="宋体"/>
      <charset val="134"/>
      <scheme val="major"/>
    </font>
    <font>
      <sz val="12"/>
      <color indexed="8"/>
      <name val="宋体"/>
      <charset val="134"/>
      <scheme val="minor"/>
    </font>
    <font>
      <b/>
      <sz val="20"/>
      <name val="宋体"/>
      <charset val="134"/>
    </font>
    <font>
      <sz val="20"/>
      <color indexed="8"/>
      <name val="宋体"/>
      <charset val="134"/>
      <scheme val="minor"/>
    </font>
    <font>
      <b/>
      <sz val="12"/>
      <name val="宋体"/>
      <charset val="134"/>
      <scheme val="major"/>
    </font>
    <font>
      <b/>
      <sz val="12"/>
      <color indexed="8"/>
      <name val="宋体"/>
      <charset val="134"/>
      <scheme val="major"/>
    </font>
    <font>
      <sz val="12"/>
      <name val="宋体"/>
      <charset val="134"/>
      <scheme val="minor"/>
    </font>
    <font>
      <sz val="11"/>
      <name val="Courier New"/>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rgb="FF000000"/>
      <name val="宋体"/>
      <charset val="134"/>
    </font>
  </fonts>
  <fills count="37">
    <fill>
      <patternFill patternType="none"/>
    </fill>
    <fill>
      <patternFill patternType="gray125"/>
    </fill>
    <fill>
      <patternFill patternType="solid">
        <fgColor theme="0"/>
        <bgColor indexed="64"/>
      </patternFill>
    </fill>
    <fill>
      <patternFill patternType="solid">
        <fgColor rgb="FF7030A0"/>
        <bgColor indexed="64"/>
      </patternFill>
    </fill>
    <fill>
      <patternFill patternType="solid">
        <fgColor rgb="FF92D050"/>
        <bgColor indexed="64"/>
      </patternFill>
    </fill>
    <fill>
      <patternFill patternType="solid">
        <fgColor rgb="FFFFFF0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0"/>
      </left>
      <right style="thin">
        <color indexed="0"/>
      </right>
      <top/>
      <bottom style="thin">
        <color indexed="0"/>
      </bottom>
      <diagonal/>
    </border>
    <border>
      <left style="thin">
        <color indexed="0"/>
      </left>
      <right style="thin">
        <color indexed="0"/>
      </right>
      <top style="thin">
        <color indexed="0"/>
      </top>
      <bottom style="thin">
        <color indexed="0"/>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0"/>
      </left>
      <right style="thin">
        <color indexed="0"/>
      </right>
      <top style="thin">
        <color indexed="0"/>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12" fillId="0" borderId="0" applyFont="0" applyFill="0" applyBorder="0" applyAlignment="0" applyProtection="0">
      <alignment vertical="center"/>
    </xf>
    <xf numFmtId="0" fontId="22" fillId="6" borderId="0" applyNumberFormat="0" applyBorder="0" applyAlignment="0" applyProtection="0">
      <alignment vertical="center"/>
    </xf>
    <xf numFmtId="0" fontId="23" fillId="7" borderId="10" applyNumberFormat="0" applyAlignment="0" applyProtection="0">
      <alignment vertical="center"/>
    </xf>
    <xf numFmtId="44" fontId="12" fillId="0" borderId="0" applyFont="0" applyFill="0" applyBorder="0" applyAlignment="0" applyProtection="0">
      <alignment vertical="center"/>
    </xf>
    <xf numFmtId="41" fontId="12" fillId="0" borderId="0" applyFont="0" applyFill="0" applyBorder="0" applyAlignment="0" applyProtection="0">
      <alignment vertical="center"/>
    </xf>
    <xf numFmtId="0" fontId="22" fillId="8" borderId="0" applyNumberFormat="0" applyBorder="0" applyAlignment="0" applyProtection="0">
      <alignment vertical="center"/>
    </xf>
    <xf numFmtId="0" fontId="24" fillId="9" borderId="0" applyNumberFormat="0" applyBorder="0" applyAlignment="0" applyProtection="0">
      <alignment vertical="center"/>
    </xf>
    <xf numFmtId="43" fontId="12" fillId="0" borderId="0" applyFont="0" applyFill="0" applyBorder="0" applyAlignment="0" applyProtection="0">
      <alignment vertical="center"/>
    </xf>
    <xf numFmtId="0" fontId="25" fillId="10" borderId="0" applyNumberFormat="0" applyBorder="0" applyAlignment="0" applyProtection="0">
      <alignment vertical="center"/>
    </xf>
    <xf numFmtId="0" fontId="26" fillId="0" borderId="0" applyNumberFormat="0" applyFill="0" applyBorder="0" applyAlignment="0" applyProtection="0">
      <alignment vertical="center"/>
    </xf>
    <xf numFmtId="9" fontId="12" fillId="0" borderId="0" applyFont="0" applyFill="0" applyBorder="0" applyAlignment="0" applyProtection="0">
      <alignment vertical="center"/>
    </xf>
    <xf numFmtId="0" fontId="27" fillId="0" borderId="0" applyNumberFormat="0" applyFill="0" applyBorder="0" applyAlignment="0" applyProtection="0">
      <alignment vertical="center"/>
    </xf>
    <xf numFmtId="0" fontId="12" fillId="11" borderId="11" applyNumberFormat="0" applyFont="0" applyAlignment="0" applyProtection="0">
      <alignment vertical="center"/>
    </xf>
    <xf numFmtId="0" fontId="25" fillId="12" borderId="0" applyNumberFormat="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12" applyNumberFormat="0" applyFill="0" applyAlignment="0" applyProtection="0">
      <alignment vertical="center"/>
    </xf>
    <xf numFmtId="0" fontId="33" fillId="0" borderId="12" applyNumberFormat="0" applyFill="0" applyAlignment="0" applyProtection="0">
      <alignment vertical="center"/>
    </xf>
    <xf numFmtId="0" fontId="25" fillId="13" borderId="0" applyNumberFormat="0" applyBorder="0" applyAlignment="0" applyProtection="0">
      <alignment vertical="center"/>
    </xf>
    <xf numFmtId="0" fontId="28" fillId="0" borderId="13" applyNumberFormat="0" applyFill="0" applyAlignment="0" applyProtection="0">
      <alignment vertical="center"/>
    </xf>
    <xf numFmtId="0" fontId="25" fillId="14" borderId="0" applyNumberFormat="0" applyBorder="0" applyAlignment="0" applyProtection="0">
      <alignment vertical="center"/>
    </xf>
    <xf numFmtId="0" fontId="34" fillId="15" borderId="14" applyNumberFormat="0" applyAlignment="0" applyProtection="0">
      <alignment vertical="center"/>
    </xf>
    <xf numFmtId="0" fontId="35" fillId="15" borderId="10" applyNumberFormat="0" applyAlignment="0" applyProtection="0">
      <alignment vertical="center"/>
    </xf>
    <xf numFmtId="0" fontId="36" fillId="16" borderId="15" applyNumberFormat="0" applyAlignment="0" applyProtection="0">
      <alignment vertical="center"/>
    </xf>
    <xf numFmtId="0" fontId="22" fillId="17" borderId="0" applyNumberFormat="0" applyBorder="0" applyAlignment="0" applyProtection="0">
      <alignment vertical="center"/>
    </xf>
    <xf numFmtId="0" fontId="25" fillId="18" borderId="0" applyNumberFormat="0" applyBorder="0" applyAlignment="0" applyProtection="0">
      <alignment vertical="center"/>
    </xf>
    <xf numFmtId="0" fontId="37" fillId="0" borderId="16" applyNumberFormat="0" applyFill="0" applyAlignment="0" applyProtection="0">
      <alignment vertical="center"/>
    </xf>
    <xf numFmtId="0" fontId="38" fillId="0" borderId="17" applyNumberFormat="0" applyFill="0" applyAlignment="0" applyProtection="0">
      <alignment vertical="center"/>
    </xf>
    <xf numFmtId="0" fontId="39" fillId="19" borderId="0" applyNumberFormat="0" applyBorder="0" applyAlignment="0" applyProtection="0">
      <alignment vertical="center"/>
    </xf>
    <xf numFmtId="0" fontId="40" fillId="20" borderId="0" applyNumberFormat="0" applyBorder="0" applyAlignment="0" applyProtection="0">
      <alignment vertical="center"/>
    </xf>
    <xf numFmtId="0" fontId="41" fillId="0" borderId="0">
      <protection locked="0"/>
    </xf>
    <xf numFmtId="0" fontId="22" fillId="21" borderId="0" applyNumberFormat="0" applyBorder="0" applyAlignment="0" applyProtection="0">
      <alignment vertical="center"/>
    </xf>
    <xf numFmtId="0" fontId="25" fillId="22" borderId="0" applyNumberFormat="0" applyBorder="0" applyAlignment="0" applyProtection="0">
      <alignment vertical="center"/>
    </xf>
    <xf numFmtId="0" fontId="22"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2" fillId="26" borderId="0" applyNumberFormat="0" applyBorder="0" applyAlignment="0" applyProtection="0">
      <alignment vertical="center"/>
    </xf>
    <xf numFmtId="0" fontId="25" fillId="27" borderId="0" applyNumberFormat="0" applyBorder="0" applyAlignment="0" applyProtection="0">
      <alignment vertical="center"/>
    </xf>
    <xf numFmtId="0" fontId="25" fillId="28" borderId="0" applyNumberFormat="0" applyBorder="0" applyAlignment="0" applyProtection="0">
      <alignment vertical="center"/>
    </xf>
    <xf numFmtId="0" fontId="22" fillId="29" borderId="0" applyNumberFormat="0" applyBorder="0" applyAlignment="0" applyProtection="0">
      <alignment vertical="center"/>
    </xf>
    <xf numFmtId="0" fontId="22" fillId="30" borderId="0" applyNumberFormat="0" applyBorder="0" applyAlignment="0" applyProtection="0">
      <alignment vertical="center"/>
    </xf>
    <xf numFmtId="0" fontId="25" fillId="31" borderId="0" applyNumberFormat="0" applyBorder="0" applyAlignment="0" applyProtection="0">
      <alignment vertical="center"/>
    </xf>
    <xf numFmtId="0" fontId="22" fillId="32" borderId="0" applyNumberFormat="0" applyBorder="0" applyAlignment="0" applyProtection="0">
      <alignment vertical="center"/>
    </xf>
    <xf numFmtId="0" fontId="25" fillId="33" borderId="0" applyNumberFormat="0" applyBorder="0" applyAlignment="0" applyProtection="0">
      <alignment vertical="center"/>
    </xf>
    <xf numFmtId="0" fontId="25" fillId="34" borderId="0" applyNumberFormat="0" applyBorder="0" applyAlignment="0" applyProtection="0">
      <alignment vertical="center"/>
    </xf>
    <xf numFmtId="0" fontId="22" fillId="35" borderId="0" applyNumberFormat="0" applyBorder="0" applyAlignment="0" applyProtection="0">
      <alignment vertical="center"/>
    </xf>
    <xf numFmtId="0" fontId="25" fillId="36" borderId="0" applyNumberFormat="0" applyBorder="0" applyAlignment="0" applyProtection="0">
      <alignment vertical="center"/>
    </xf>
  </cellStyleXfs>
  <cellXfs count="77">
    <xf numFmtId="0" fontId="0" fillId="0" borderId="0" xfId="0" applyFont="1">
      <alignment vertical="center"/>
    </xf>
    <xf numFmtId="0" fontId="1" fillId="0" borderId="0" xfId="0" applyFont="1" applyFill="1" applyAlignment="1">
      <alignment horizontal="center" vertical="center" wrapText="1"/>
    </xf>
    <xf numFmtId="0" fontId="2" fillId="0" borderId="0" xfId="0" applyFont="1" applyFill="1" applyAlignment="1">
      <alignment horizontal="center" vertical="center" wrapText="1"/>
    </xf>
    <xf numFmtId="177" fontId="3" fillId="0" borderId="0" xfId="0" applyNumberFormat="1" applyFont="1" applyFill="1" applyAlignment="1">
      <alignment horizontal="center" vertical="center" wrapText="1"/>
    </xf>
    <xf numFmtId="0" fontId="1" fillId="0" borderId="0" xfId="0" applyNumberFormat="1" applyFont="1" applyFill="1" applyAlignment="1">
      <alignment horizontal="center" vertical="center" wrapText="1"/>
    </xf>
    <xf numFmtId="0" fontId="4" fillId="0" borderId="0" xfId="33" applyNumberFormat="1" applyFont="1" applyFill="1" applyBorder="1" applyAlignment="1" applyProtection="1">
      <alignment horizontal="center" vertical="center" wrapText="1"/>
    </xf>
    <xf numFmtId="0" fontId="5" fillId="0" borderId="0" xfId="33" applyNumberFormat="1" applyFont="1" applyFill="1" applyBorder="1" applyAlignment="1" applyProtection="1">
      <alignment horizontal="center" vertical="center" wrapText="1"/>
    </xf>
    <xf numFmtId="0" fontId="6" fillId="0" borderId="0" xfId="33" applyNumberFormat="1" applyFont="1" applyFill="1" applyBorder="1" applyAlignment="1" applyProtection="1">
      <alignment horizontal="center" vertical="center" wrapText="1"/>
    </xf>
    <xf numFmtId="0" fontId="6" fillId="2" borderId="0" xfId="33" applyNumberFormat="1" applyFont="1" applyFill="1" applyBorder="1" applyAlignment="1" applyProtection="1">
      <alignment horizontal="center" vertical="center" wrapText="1"/>
    </xf>
    <xf numFmtId="0" fontId="7" fillId="0" borderId="0" xfId="33" applyNumberFormat="1" applyFont="1" applyFill="1" applyBorder="1" applyAlignment="1" applyProtection="1">
      <alignment horizontal="center" vertical="center" wrapText="1"/>
    </xf>
    <xf numFmtId="0" fontId="7" fillId="2" borderId="0" xfId="33" applyNumberFormat="1" applyFont="1" applyFill="1" applyBorder="1" applyAlignment="1" applyProtection="1">
      <alignment horizontal="center" vertical="center" wrapText="1"/>
    </xf>
    <xf numFmtId="0" fontId="7" fillId="0" borderId="1" xfId="33" applyNumberFormat="1" applyFont="1" applyFill="1" applyBorder="1" applyAlignment="1" applyProtection="1">
      <alignment horizontal="center" vertical="center" wrapText="1"/>
    </xf>
    <xf numFmtId="0" fontId="7" fillId="0" borderId="1" xfId="0" applyNumberFormat="1" applyFont="1" applyFill="1" applyBorder="1" applyAlignment="1">
      <alignment horizontal="center" vertical="center" wrapText="1"/>
    </xf>
    <xf numFmtId="0" fontId="7" fillId="0" borderId="2" xfId="33" applyNumberFormat="1" applyFont="1" applyFill="1" applyBorder="1" applyAlignment="1" applyProtection="1">
      <alignment horizontal="center" vertical="center" wrapText="1"/>
    </xf>
    <xf numFmtId="0" fontId="7" fillId="2" borderId="1" xfId="33" applyNumberFormat="1" applyFont="1" applyFill="1" applyBorder="1" applyAlignment="1" applyProtection="1">
      <alignment horizontal="center" vertical="center" wrapText="1"/>
    </xf>
    <xf numFmtId="0" fontId="7" fillId="0" borderId="3" xfId="33" applyNumberFormat="1" applyFont="1" applyFill="1" applyBorder="1" applyAlignment="1" applyProtection="1">
      <alignment horizontal="center" vertical="center" wrapText="1"/>
    </xf>
    <xf numFmtId="0" fontId="8"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3" fillId="4"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0" xfId="0" applyFont="1" applyFill="1" applyAlignment="1">
      <alignment horizontal="center" vertical="center"/>
    </xf>
    <xf numFmtId="177" fontId="10" fillId="2" borderId="0" xfId="33" applyNumberFormat="1" applyFont="1" applyFill="1" applyBorder="1" applyAlignment="1" applyProtection="1">
      <alignment horizontal="center" vertical="center" wrapText="1"/>
    </xf>
    <xf numFmtId="177" fontId="6" fillId="0" borderId="0" xfId="33" applyNumberFormat="1" applyFont="1" applyFill="1" applyBorder="1" applyAlignment="1" applyProtection="1">
      <alignment horizontal="center" vertical="center" wrapText="1"/>
    </xf>
    <xf numFmtId="177" fontId="11" fillId="2" borderId="0" xfId="33" applyNumberFormat="1" applyFont="1" applyFill="1" applyBorder="1" applyAlignment="1" applyProtection="1">
      <alignment horizontal="center" vertical="center" wrapText="1"/>
    </xf>
    <xf numFmtId="177" fontId="11" fillId="2" borderId="1" xfId="33" applyNumberFormat="1" applyFont="1" applyFill="1" applyBorder="1" applyAlignment="1" applyProtection="1">
      <alignment horizontal="center" vertical="center" wrapText="1"/>
    </xf>
    <xf numFmtId="177" fontId="11" fillId="2" borderId="2" xfId="33" applyNumberFormat="1" applyFont="1" applyFill="1" applyBorder="1" applyAlignment="1" applyProtection="1">
      <alignment horizontal="center" vertical="center" wrapText="1"/>
    </xf>
    <xf numFmtId="177" fontId="11" fillId="2" borderId="3" xfId="33" applyNumberFormat="1" applyFont="1" applyFill="1" applyBorder="1" applyAlignment="1" applyProtection="1">
      <alignment horizontal="center" vertical="center" wrapText="1"/>
    </xf>
    <xf numFmtId="177" fontId="8" fillId="0" borderId="1" xfId="0" applyNumberFormat="1" applyFont="1" applyFill="1" applyBorder="1" applyAlignment="1">
      <alignment horizontal="center" vertical="center" wrapText="1"/>
    </xf>
    <xf numFmtId="177" fontId="3" fillId="0" borderId="1" xfId="0" applyNumberFormat="1" applyFont="1" applyFill="1" applyBorder="1" applyAlignment="1">
      <alignment horizontal="center" vertical="center" wrapText="1"/>
    </xf>
    <xf numFmtId="2" fontId="3" fillId="0" borderId="1" xfId="0" applyNumberFormat="1" applyFont="1" applyFill="1" applyBorder="1" applyAlignment="1">
      <alignment horizontal="center" vertical="center" wrapText="1"/>
    </xf>
    <xf numFmtId="57" fontId="3" fillId="0" borderId="1" xfId="0" applyNumberFormat="1" applyFont="1" applyFill="1" applyBorder="1" applyAlignment="1">
      <alignment horizontal="center" vertical="center" wrapText="1"/>
    </xf>
    <xf numFmtId="2" fontId="8" fillId="0" borderId="1" xfId="0" applyNumberFormat="1" applyFont="1" applyFill="1" applyBorder="1" applyAlignment="1">
      <alignment horizontal="center" vertical="center" wrapText="1"/>
    </xf>
    <xf numFmtId="177" fontId="3" fillId="3" borderId="1" xfId="0"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0" fontId="3" fillId="3" borderId="1" xfId="0" applyNumberFormat="1"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0" borderId="0" xfId="33" applyNumberFormat="1" applyFont="1" applyFill="1" applyAlignment="1" applyProtection="1">
      <alignment horizontal="center" vertical="center" wrapText="1"/>
    </xf>
    <xf numFmtId="178" fontId="7" fillId="0" borderId="0" xfId="33" applyNumberFormat="1" applyFont="1" applyFill="1" applyAlignment="1" applyProtection="1">
      <alignment horizontal="center" vertical="center" wrapText="1"/>
    </xf>
    <xf numFmtId="0" fontId="9" fillId="0" borderId="0" xfId="0" applyFont="1" applyFill="1" applyAlignment="1">
      <alignment horizontal="center" vertical="center" wrapText="1"/>
    </xf>
    <xf numFmtId="0" fontId="3" fillId="0" borderId="0" xfId="0" applyFont="1" applyFill="1" applyAlignment="1">
      <alignment horizontal="center" vertical="center" wrapText="1"/>
    </xf>
    <xf numFmtId="0" fontId="12" fillId="0" borderId="0" xfId="0" applyFont="1" applyFill="1" applyAlignment="1">
      <alignment vertical="center" wrapText="1"/>
    </xf>
    <xf numFmtId="0" fontId="12" fillId="5" borderId="0" xfId="0" applyFont="1" applyFill="1" applyAlignment="1">
      <alignment vertical="center" wrapText="1"/>
    </xf>
    <xf numFmtId="0" fontId="13" fillId="0" borderId="0" xfId="0" applyFont="1">
      <alignment vertical="center"/>
    </xf>
    <xf numFmtId="0" fontId="14" fillId="0" borderId="0" xfId="0" applyFont="1">
      <alignment vertical="center"/>
    </xf>
    <xf numFmtId="0" fontId="15" fillId="0" borderId="0" xfId="0" applyFont="1">
      <alignment vertical="center"/>
    </xf>
    <xf numFmtId="176" fontId="13" fillId="0" borderId="0" xfId="0" applyNumberFormat="1" applyFont="1" applyAlignment="1">
      <alignment horizontal="center" vertical="center"/>
    </xf>
    <xf numFmtId="0" fontId="0" fillId="0" borderId="0" xfId="0" applyFont="1" applyAlignment="1">
      <alignment vertical="center" wrapText="1"/>
    </xf>
    <xf numFmtId="0" fontId="0" fillId="0" borderId="0" xfId="0" applyFont="1" applyFill="1">
      <alignment vertical="center"/>
    </xf>
    <xf numFmtId="0" fontId="16" fillId="0" borderId="0" xfId="0" applyFont="1" applyBorder="1" applyAlignment="1">
      <alignment horizontal="center" vertical="center" wrapText="1"/>
    </xf>
    <xf numFmtId="0" fontId="17" fillId="0" borderId="0" xfId="0" applyFont="1" applyBorder="1" applyAlignment="1">
      <alignment vertical="center" wrapText="1"/>
    </xf>
    <xf numFmtId="0" fontId="13" fillId="0" borderId="0" xfId="0" applyFont="1" applyAlignment="1">
      <alignment horizontal="center" vertical="center" wrapText="1"/>
    </xf>
    <xf numFmtId="0" fontId="13" fillId="0" borderId="0" xfId="0" applyFont="1" applyAlignment="1">
      <alignment vertical="center" wrapText="1"/>
    </xf>
    <xf numFmtId="0" fontId="18" fillId="0" borderId="1" xfId="0" applyFont="1" applyBorder="1" applyAlignment="1">
      <alignment horizontal="center" vertical="center" wrapText="1"/>
    </xf>
    <xf numFmtId="0" fontId="19" fillId="0" borderId="1" xfId="0" applyFont="1" applyBorder="1" applyAlignment="1">
      <alignment horizontal="center" vertical="center" wrapText="1"/>
    </xf>
    <xf numFmtId="0" fontId="20" fillId="0" borderId="4" xfId="0" applyFont="1" applyBorder="1" applyAlignment="1">
      <alignment horizontal="center" vertical="center" wrapText="1"/>
    </xf>
    <xf numFmtId="0" fontId="1" fillId="0" borderId="5" xfId="0" applyFont="1" applyFill="1" applyBorder="1" applyAlignment="1">
      <alignment horizontal="center" vertical="center" wrapText="1"/>
    </xf>
    <xf numFmtId="0" fontId="21" fillId="0" borderId="5" xfId="0" applyFont="1" applyFill="1" applyBorder="1" applyAlignment="1">
      <alignment horizontal="center" vertical="center" wrapText="1"/>
    </xf>
    <xf numFmtId="0" fontId="21" fillId="0" borderId="5" xfId="0" applyNumberFormat="1" applyFont="1" applyFill="1" applyBorder="1" applyAlignment="1">
      <alignment horizontal="center" vertical="center" wrapText="1"/>
    </xf>
    <xf numFmtId="0" fontId="20" fillId="0" borderId="4" xfId="0" applyNumberFormat="1" applyFont="1" applyBorder="1" applyAlignment="1">
      <alignment horizontal="center" vertical="center" wrapText="1"/>
    </xf>
    <xf numFmtId="0" fontId="20" fillId="0" borderId="5" xfId="0" applyFont="1" applyBorder="1" applyAlignment="1">
      <alignment horizontal="center" vertical="center" wrapText="1"/>
    </xf>
    <xf numFmtId="176" fontId="13" fillId="0" borderId="6" xfId="0" applyNumberFormat="1" applyFont="1" applyBorder="1" applyAlignment="1">
      <alignment horizontal="center" vertical="center"/>
    </xf>
    <xf numFmtId="176" fontId="13" fillId="0" borderId="7" xfId="0" applyNumberFormat="1" applyFont="1" applyBorder="1" applyAlignment="1">
      <alignment horizontal="center" vertical="center"/>
    </xf>
    <xf numFmtId="176" fontId="13" fillId="0" borderId="8" xfId="0" applyNumberFormat="1" applyFont="1" applyBorder="1" applyAlignment="1">
      <alignment horizontal="center" vertical="center"/>
    </xf>
    <xf numFmtId="176" fontId="13" fillId="0" borderId="1" xfId="0" applyNumberFormat="1" applyFont="1" applyBorder="1" applyAlignment="1">
      <alignment horizontal="center" vertical="center"/>
    </xf>
    <xf numFmtId="0" fontId="17" fillId="0" borderId="0" xfId="0" applyFont="1" applyFill="1" applyBorder="1" applyAlignment="1">
      <alignment vertical="center" wrapText="1"/>
    </xf>
    <xf numFmtId="31" fontId="13" fillId="0" borderId="0" xfId="0" applyNumberFormat="1" applyFont="1" applyFill="1" applyAlignment="1">
      <alignment horizontal="center" vertical="center" wrapText="1"/>
    </xf>
    <xf numFmtId="0" fontId="13" fillId="0" borderId="0" xfId="0" applyFont="1" applyFill="1" applyAlignment="1">
      <alignment horizontal="center" vertical="center" wrapText="1"/>
    </xf>
    <xf numFmtId="0" fontId="19" fillId="0" borderId="1"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20" fillId="0" borderId="4" xfId="0" applyFont="1" applyFill="1" applyBorder="1" applyAlignment="1">
      <alignment horizontal="center" vertical="center" wrapText="1"/>
    </xf>
    <xf numFmtId="0" fontId="20" fillId="0" borderId="5" xfId="0" applyFont="1" applyFill="1" applyBorder="1" applyAlignment="1">
      <alignment horizontal="center" vertical="center" wrapText="1"/>
    </xf>
    <xf numFmtId="0" fontId="20" fillId="0" borderId="9" xfId="0" applyFont="1" applyFill="1" applyBorder="1" applyAlignment="1">
      <alignment horizontal="center" vertical="center" wrapText="1"/>
    </xf>
    <xf numFmtId="10" fontId="13" fillId="0" borderId="1" xfId="0" applyNumberFormat="1" applyFont="1" applyFill="1" applyBorder="1" applyAlignment="1">
      <alignment horizontal="center"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常规 51" xfId="33"/>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54"/>
  <sheetViews>
    <sheetView tabSelected="1" zoomScale="85" zoomScaleNormal="85" workbookViewId="0">
      <pane ySplit="5" topLeftCell="A6" activePane="bottomLeft" state="frozen"/>
      <selection/>
      <selection pane="bottomLeft" activeCell="G7" sqref="G7"/>
    </sheetView>
  </sheetViews>
  <sheetFormatPr defaultColWidth="9" defaultRowHeight="13.5"/>
  <cols>
    <col min="1" max="1" width="6.75221238938053" customWidth="1"/>
    <col min="3" max="3" width="29.9115044247788" style="50" customWidth="1"/>
    <col min="4" max="4" width="11.8761061946903" customWidth="1"/>
    <col min="5" max="5" width="11.6283185840708" customWidth="1"/>
    <col min="6" max="6" width="11.2566371681416" customWidth="1"/>
    <col min="7" max="7" width="12.8761061946903" customWidth="1"/>
    <col min="8" max="8" width="12.3716814159292" customWidth="1"/>
    <col min="9" max="9" width="10.8761061946903" customWidth="1"/>
    <col min="10" max="10" width="12" customWidth="1"/>
    <col min="11" max="11" width="11.3716814159292" customWidth="1"/>
    <col min="12" max="12" width="11.7522123893805" customWidth="1"/>
    <col min="13" max="13" width="10.8761061946903" customWidth="1"/>
    <col min="14" max="14" width="15.6283185840708" customWidth="1"/>
    <col min="15" max="15" width="12.3716814159292" customWidth="1"/>
    <col min="16" max="16" width="13.7522123893805" customWidth="1"/>
    <col min="17" max="17" width="10.8761061946903" customWidth="1"/>
    <col min="18" max="18" width="10.2566371681416" customWidth="1"/>
    <col min="19" max="19" width="11.6283185840708" style="51" customWidth="1"/>
    <col min="20" max="20" width="9" style="51"/>
  </cols>
  <sheetData>
    <row r="1" spans="1:20">
      <c r="A1" s="52" t="s">
        <v>0</v>
      </c>
      <c r="B1" s="53"/>
      <c r="C1" s="53"/>
      <c r="D1" s="53"/>
      <c r="E1" s="53"/>
      <c r="F1" s="53"/>
      <c r="G1" s="53"/>
      <c r="H1" s="53"/>
      <c r="I1" s="53"/>
      <c r="J1" s="53"/>
      <c r="K1" s="53"/>
      <c r="L1" s="53"/>
      <c r="M1" s="53"/>
      <c r="N1" s="53"/>
      <c r="O1" s="53"/>
      <c r="P1" s="53"/>
      <c r="Q1" s="53"/>
      <c r="R1" s="53"/>
      <c r="S1" s="68"/>
      <c r="T1" s="68"/>
    </row>
    <row r="2" spans="1:20">
      <c r="A2" s="53"/>
      <c r="B2" s="53"/>
      <c r="C2" s="53"/>
      <c r="D2" s="53"/>
      <c r="E2" s="53"/>
      <c r="F2" s="53"/>
      <c r="G2" s="53"/>
      <c r="H2" s="53"/>
      <c r="I2" s="53"/>
      <c r="J2" s="53"/>
      <c r="K2" s="53"/>
      <c r="L2" s="53"/>
      <c r="M2" s="53"/>
      <c r="N2" s="53"/>
      <c r="O2" s="53"/>
      <c r="P2" s="53"/>
      <c r="Q2" s="53"/>
      <c r="R2" s="53"/>
      <c r="S2" s="68"/>
      <c r="T2" s="68"/>
    </row>
    <row r="3" s="46" customFormat="1" ht="23" customHeight="1" spans="1:20">
      <c r="A3" s="54" t="s">
        <v>1</v>
      </c>
      <c r="B3" s="54"/>
      <c r="C3" s="54" t="s">
        <v>2</v>
      </c>
      <c r="D3" s="54"/>
      <c r="E3" s="55"/>
      <c r="F3" s="55"/>
      <c r="G3" s="55"/>
      <c r="H3" s="55"/>
      <c r="I3" s="55"/>
      <c r="J3" s="55" t="s">
        <v>3</v>
      </c>
      <c r="K3" s="55" t="s">
        <v>4</v>
      </c>
      <c r="L3" s="55"/>
      <c r="M3" s="55" t="s">
        <v>5</v>
      </c>
      <c r="N3" s="55">
        <v>18008919482</v>
      </c>
      <c r="O3" s="55"/>
      <c r="P3" s="55"/>
      <c r="Q3" s="54" t="s">
        <v>6</v>
      </c>
      <c r="R3" s="55"/>
      <c r="S3" s="69">
        <v>45637</v>
      </c>
      <c r="T3" s="70"/>
    </row>
    <row r="4" s="47" customFormat="1" ht="28" customHeight="1" spans="1:20">
      <c r="A4" s="56" t="s">
        <v>7</v>
      </c>
      <c r="B4" s="56" t="s">
        <v>8</v>
      </c>
      <c r="C4" s="56" t="s">
        <v>9</v>
      </c>
      <c r="D4" s="56" t="s">
        <v>10</v>
      </c>
      <c r="E4" s="56" t="s">
        <v>11</v>
      </c>
      <c r="F4" s="57" t="s">
        <v>12</v>
      </c>
      <c r="G4" s="57"/>
      <c r="H4" s="57"/>
      <c r="I4" s="57"/>
      <c r="J4" s="57"/>
      <c r="K4" s="56" t="s">
        <v>13</v>
      </c>
      <c r="L4" s="57" t="s">
        <v>14</v>
      </c>
      <c r="M4" s="57"/>
      <c r="N4" s="57"/>
      <c r="O4" s="57"/>
      <c r="P4" s="57"/>
      <c r="Q4" s="57"/>
      <c r="R4" s="57"/>
      <c r="S4" s="71" t="s">
        <v>15</v>
      </c>
      <c r="T4" s="72" t="s">
        <v>16</v>
      </c>
    </row>
    <row r="5" s="47" customFormat="1" ht="42" customHeight="1" spans="1:20">
      <c r="A5" s="56"/>
      <c r="B5" s="56"/>
      <c r="C5" s="56"/>
      <c r="D5" s="56"/>
      <c r="E5" s="56"/>
      <c r="F5" s="56" t="s">
        <v>17</v>
      </c>
      <c r="G5" s="56" t="s">
        <v>18</v>
      </c>
      <c r="H5" s="56" t="s">
        <v>19</v>
      </c>
      <c r="I5" s="56" t="s">
        <v>20</v>
      </c>
      <c r="J5" s="56" t="s">
        <v>21</v>
      </c>
      <c r="K5" s="56"/>
      <c r="L5" s="56" t="s">
        <v>22</v>
      </c>
      <c r="M5" s="56" t="s">
        <v>23</v>
      </c>
      <c r="N5" s="56" t="s">
        <v>24</v>
      </c>
      <c r="O5" s="56" t="s">
        <v>25</v>
      </c>
      <c r="P5" s="56" t="s">
        <v>26</v>
      </c>
      <c r="Q5" s="56" t="s">
        <v>20</v>
      </c>
      <c r="R5" s="56" t="s">
        <v>21</v>
      </c>
      <c r="S5" s="71"/>
      <c r="T5" s="72"/>
    </row>
    <row r="6" s="48" customFormat="1" ht="40" customHeight="1" spans="1:20">
      <c r="A6" s="58">
        <v>1</v>
      </c>
      <c r="B6" s="58" t="s">
        <v>27</v>
      </c>
      <c r="C6" s="59" t="s">
        <v>28</v>
      </c>
      <c r="D6" s="60" t="s">
        <v>29</v>
      </c>
      <c r="E6" s="61">
        <v>111.746</v>
      </c>
      <c r="F6" s="62">
        <f>G6+H6+I6+J6</f>
        <v>111.746</v>
      </c>
      <c r="G6" s="61">
        <v>66.146</v>
      </c>
      <c r="H6" s="61">
        <v>0</v>
      </c>
      <c r="I6" s="61">
        <v>0</v>
      </c>
      <c r="J6" s="61">
        <v>45.6</v>
      </c>
      <c r="K6" s="62">
        <v>2024</v>
      </c>
      <c r="L6" s="61">
        <f>N6</f>
        <v>53.51</v>
      </c>
      <c r="M6" s="61">
        <v>53.51</v>
      </c>
      <c r="N6" s="61">
        <f>O6+P6+Q6+R6</f>
        <v>53.51</v>
      </c>
      <c r="O6" s="61">
        <v>53.51</v>
      </c>
      <c r="P6" s="61">
        <v>0</v>
      </c>
      <c r="Q6" s="61">
        <v>0</v>
      </c>
      <c r="R6" s="61">
        <v>0</v>
      </c>
      <c r="S6" s="61">
        <v>111.746</v>
      </c>
      <c r="T6" s="73"/>
    </row>
    <row r="7" s="48" customFormat="1" ht="40" customHeight="1" spans="1:20">
      <c r="A7" s="58">
        <v>2</v>
      </c>
      <c r="B7" s="63" t="s">
        <v>27</v>
      </c>
      <c r="C7" s="60" t="s">
        <v>30</v>
      </c>
      <c r="D7" s="60" t="s">
        <v>31</v>
      </c>
      <c r="E7" s="61">
        <v>13.9</v>
      </c>
      <c r="F7" s="62">
        <f t="shared" ref="F7:F54" si="0">G7+H7+I7+J7</f>
        <v>13.9</v>
      </c>
      <c r="G7" s="61">
        <v>13</v>
      </c>
      <c r="H7" s="61">
        <v>0</v>
      </c>
      <c r="I7" s="61">
        <v>0.9</v>
      </c>
      <c r="J7" s="61">
        <v>0</v>
      </c>
      <c r="K7" s="62">
        <v>2024</v>
      </c>
      <c r="L7" s="61">
        <f t="shared" ref="L7:L53" si="1">N7</f>
        <v>13.9</v>
      </c>
      <c r="M7" s="61">
        <v>13.9</v>
      </c>
      <c r="N7" s="61">
        <f t="shared" ref="N7:N54" si="2">O7+P7+Q7+R7</f>
        <v>13.9</v>
      </c>
      <c r="O7" s="61">
        <v>13</v>
      </c>
      <c r="P7" s="61">
        <v>0</v>
      </c>
      <c r="Q7" s="61">
        <v>0.9</v>
      </c>
      <c r="R7" s="61">
        <v>0</v>
      </c>
      <c r="S7" s="61">
        <v>13.9</v>
      </c>
      <c r="T7" s="74"/>
    </row>
    <row r="8" s="48" customFormat="1" ht="40" customHeight="1" spans="1:20">
      <c r="A8" s="58">
        <v>3</v>
      </c>
      <c r="B8" s="63" t="s">
        <v>27</v>
      </c>
      <c r="C8" s="60" t="s">
        <v>32</v>
      </c>
      <c r="D8" s="60" t="s">
        <v>33</v>
      </c>
      <c r="E8" s="61">
        <v>1200</v>
      </c>
      <c r="F8" s="62">
        <f t="shared" si="0"/>
        <v>1200</v>
      </c>
      <c r="G8" s="61">
        <v>1000</v>
      </c>
      <c r="H8" s="61">
        <v>130</v>
      </c>
      <c r="I8" s="61">
        <v>0</v>
      </c>
      <c r="J8" s="61">
        <v>70</v>
      </c>
      <c r="K8" s="62">
        <v>2024</v>
      </c>
      <c r="L8" s="61">
        <f t="shared" si="1"/>
        <v>937.9</v>
      </c>
      <c r="M8" s="61">
        <v>937.9</v>
      </c>
      <c r="N8" s="61">
        <f t="shared" si="2"/>
        <v>937.9</v>
      </c>
      <c r="O8" s="61">
        <v>796.45</v>
      </c>
      <c r="P8" s="61">
        <v>95.72</v>
      </c>
      <c r="Q8" s="61">
        <v>0</v>
      </c>
      <c r="R8" s="61">
        <v>45.73</v>
      </c>
      <c r="S8" s="61">
        <v>1200</v>
      </c>
      <c r="T8" s="74"/>
    </row>
    <row r="9" s="48" customFormat="1" ht="40" customHeight="1" spans="1:20">
      <c r="A9" s="58">
        <v>4</v>
      </c>
      <c r="B9" s="63" t="s">
        <v>27</v>
      </c>
      <c r="C9" s="60" t="s">
        <v>34</v>
      </c>
      <c r="D9" s="60" t="s">
        <v>35</v>
      </c>
      <c r="E9" s="61">
        <v>950</v>
      </c>
      <c r="F9" s="62">
        <f t="shared" si="0"/>
        <v>950</v>
      </c>
      <c r="G9" s="61">
        <v>555</v>
      </c>
      <c r="H9" s="61">
        <v>357.5</v>
      </c>
      <c r="I9" s="61">
        <v>0</v>
      </c>
      <c r="J9" s="61">
        <v>37.5</v>
      </c>
      <c r="K9" s="62">
        <v>2024</v>
      </c>
      <c r="L9" s="61">
        <f t="shared" si="1"/>
        <v>918.91</v>
      </c>
      <c r="M9" s="61">
        <v>918.91</v>
      </c>
      <c r="N9" s="61">
        <f t="shared" si="2"/>
        <v>918.91</v>
      </c>
      <c r="O9" s="61">
        <v>555</v>
      </c>
      <c r="P9" s="61">
        <v>326.41</v>
      </c>
      <c r="Q9" s="61">
        <v>0</v>
      </c>
      <c r="R9" s="61">
        <v>37.5</v>
      </c>
      <c r="S9" s="61">
        <v>950</v>
      </c>
      <c r="T9" s="74"/>
    </row>
    <row r="10" s="48" customFormat="1" ht="40" customHeight="1" spans="1:20">
      <c r="A10" s="58">
        <v>5</v>
      </c>
      <c r="B10" s="63" t="s">
        <v>27</v>
      </c>
      <c r="C10" s="60" t="s">
        <v>36</v>
      </c>
      <c r="D10" s="60" t="s">
        <v>37</v>
      </c>
      <c r="E10" s="61">
        <v>160</v>
      </c>
      <c r="F10" s="62">
        <f t="shared" si="0"/>
        <v>160</v>
      </c>
      <c r="G10" s="61">
        <v>152</v>
      </c>
      <c r="H10" s="61">
        <v>0</v>
      </c>
      <c r="I10" s="61">
        <v>0</v>
      </c>
      <c r="J10" s="61">
        <v>8</v>
      </c>
      <c r="K10" s="62">
        <v>2024</v>
      </c>
      <c r="L10" s="61">
        <f t="shared" si="1"/>
        <v>103.28</v>
      </c>
      <c r="M10" s="61">
        <v>103.28</v>
      </c>
      <c r="N10" s="61">
        <f t="shared" si="2"/>
        <v>103.28</v>
      </c>
      <c r="O10" s="61">
        <v>98.09</v>
      </c>
      <c r="P10" s="61">
        <v>0</v>
      </c>
      <c r="Q10" s="61">
        <v>0</v>
      </c>
      <c r="R10" s="61">
        <v>5.19</v>
      </c>
      <c r="S10" s="61">
        <v>160</v>
      </c>
      <c r="T10" s="74"/>
    </row>
    <row r="11" s="48" customFormat="1" ht="40" customHeight="1" spans="1:20">
      <c r="A11" s="58">
        <v>6</v>
      </c>
      <c r="B11" s="63" t="s">
        <v>27</v>
      </c>
      <c r="C11" s="60" t="s">
        <v>38</v>
      </c>
      <c r="D11" s="60" t="s">
        <v>39</v>
      </c>
      <c r="E11" s="61">
        <v>765</v>
      </c>
      <c r="F11" s="62">
        <f t="shared" si="0"/>
        <v>765</v>
      </c>
      <c r="G11" s="61">
        <v>370</v>
      </c>
      <c r="H11" s="61">
        <v>122.12</v>
      </c>
      <c r="I11" s="61">
        <v>0</v>
      </c>
      <c r="J11" s="61">
        <v>272.88</v>
      </c>
      <c r="K11" s="62">
        <v>2024</v>
      </c>
      <c r="L11" s="61">
        <f t="shared" si="1"/>
        <v>765</v>
      </c>
      <c r="M11" s="61">
        <v>765</v>
      </c>
      <c r="N11" s="61">
        <f t="shared" si="2"/>
        <v>765</v>
      </c>
      <c r="O11" s="61">
        <v>370</v>
      </c>
      <c r="P11" s="61">
        <v>122.12</v>
      </c>
      <c r="Q11" s="61">
        <v>0</v>
      </c>
      <c r="R11" s="61">
        <v>272.88</v>
      </c>
      <c r="S11" s="61">
        <v>765</v>
      </c>
      <c r="T11" s="74"/>
    </row>
    <row r="12" s="48" customFormat="1" ht="40" customHeight="1" spans="1:20">
      <c r="A12" s="58">
        <v>7</v>
      </c>
      <c r="B12" s="63" t="s">
        <v>27</v>
      </c>
      <c r="C12" s="59" t="s">
        <v>40</v>
      </c>
      <c r="D12" s="60" t="s">
        <v>41</v>
      </c>
      <c r="E12" s="61">
        <v>1300</v>
      </c>
      <c r="F12" s="62">
        <f t="shared" si="0"/>
        <v>1300</v>
      </c>
      <c r="G12" s="61">
        <v>805</v>
      </c>
      <c r="H12" s="61">
        <v>460</v>
      </c>
      <c r="I12" s="61">
        <v>0</v>
      </c>
      <c r="J12" s="61">
        <v>35</v>
      </c>
      <c r="K12" s="62">
        <v>2024</v>
      </c>
      <c r="L12" s="61">
        <f t="shared" si="1"/>
        <v>1300</v>
      </c>
      <c r="M12" s="61">
        <v>1300</v>
      </c>
      <c r="N12" s="61">
        <f t="shared" si="2"/>
        <v>1300</v>
      </c>
      <c r="O12" s="61">
        <v>805</v>
      </c>
      <c r="P12" s="61">
        <v>460</v>
      </c>
      <c r="Q12" s="61">
        <v>0</v>
      </c>
      <c r="R12" s="61">
        <v>35</v>
      </c>
      <c r="S12" s="61">
        <v>1300</v>
      </c>
      <c r="T12" s="74"/>
    </row>
    <row r="13" s="48" customFormat="1" ht="40" customHeight="1" spans="1:20">
      <c r="A13" s="58">
        <v>8</v>
      </c>
      <c r="B13" s="63" t="s">
        <v>27</v>
      </c>
      <c r="C13" s="60" t="s">
        <v>42</v>
      </c>
      <c r="D13" s="60" t="s">
        <v>37</v>
      </c>
      <c r="E13" s="61">
        <v>100</v>
      </c>
      <c r="F13" s="62">
        <f t="shared" si="0"/>
        <v>99.998</v>
      </c>
      <c r="G13" s="61">
        <v>89.928</v>
      </c>
      <c r="H13" s="61">
        <v>0</v>
      </c>
      <c r="I13" s="61">
        <v>0</v>
      </c>
      <c r="J13" s="61">
        <v>10.07</v>
      </c>
      <c r="K13" s="62">
        <v>2024</v>
      </c>
      <c r="L13" s="61">
        <f t="shared" si="1"/>
        <v>86.27</v>
      </c>
      <c r="M13" s="61">
        <v>86.27</v>
      </c>
      <c r="N13" s="61">
        <f t="shared" si="2"/>
        <v>86.27</v>
      </c>
      <c r="O13" s="61">
        <v>76.2</v>
      </c>
      <c r="P13" s="61">
        <v>0</v>
      </c>
      <c r="Q13" s="61">
        <v>0</v>
      </c>
      <c r="R13" s="61">
        <v>10.07</v>
      </c>
      <c r="S13" s="61">
        <v>100</v>
      </c>
      <c r="T13" s="74"/>
    </row>
    <row r="14" s="48" customFormat="1" ht="40" customHeight="1" spans="1:20">
      <c r="A14" s="58">
        <v>9</v>
      </c>
      <c r="B14" s="63" t="s">
        <v>27</v>
      </c>
      <c r="C14" s="59" t="s">
        <v>43</v>
      </c>
      <c r="D14" s="60" t="s">
        <v>44</v>
      </c>
      <c r="E14" s="61">
        <v>600</v>
      </c>
      <c r="F14" s="62">
        <f t="shared" si="0"/>
        <v>600</v>
      </c>
      <c r="G14" s="61">
        <v>300</v>
      </c>
      <c r="H14" s="61">
        <v>105</v>
      </c>
      <c r="I14" s="61">
        <v>0</v>
      </c>
      <c r="J14" s="61">
        <v>195</v>
      </c>
      <c r="K14" s="62">
        <v>2024</v>
      </c>
      <c r="L14" s="61">
        <f t="shared" si="1"/>
        <v>523.15</v>
      </c>
      <c r="M14" s="61">
        <v>523.15</v>
      </c>
      <c r="N14" s="61">
        <f t="shared" si="2"/>
        <v>523.15</v>
      </c>
      <c r="O14" s="61">
        <v>300</v>
      </c>
      <c r="P14" s="61">
        <v>105</v>
      </c>
      <c r="Q14" s="61">
        <v>0</v>
      </c>
      <c r="R14" s="61">
        <v>118.15</v>
      </c>
      <c r="S14" s="61">
        <v>600</v>
      </c>
      <c r="T14" s="74"/>
    </row>
    <row r="15" s="48" customFormat="1" ht="40" customHeight="1" spans="1:20">
      <c r="A15" s="58">
        <v>10</v>
      </c>
      <c r="B15" s="63" t="s">
        <v>27</v>
      </c>
      <c r="C15" s="60" t="s">
        <v>45</v>
      </c>
      <c r="D15" s="60" t="s">
        <v>37</v>
      </c>
      <c r="E15" s="61">
        <v>324.35</v>
      </c>
      <c r="F15" s="62">
        <f t="shared" si="0"/>
        <v>324.35</v>
      </c>
      <c r="G15" s="61">
        <v>153.89</v>
      </c>
      <c r="H15" s="61">
        <v>58</v>
      </c>
      <c r="I15" s="61">
        <v>0</v>
      </c>
      <c r="J15" s="61">
        <v>112.46</v>
      </c>
      <c r="K15" s="62">
        <v>2024</v>
      </c>
      <c r="L15" s="61">
        <f t="shared" si="1"/>
        <v>286.18</v>
      </c>
      <c r="M15" s="61">
        <v>286.18</v>
      </c>
      <c r="N15" s="61">
        <f t="shared" si="2"/>
        <v>286.18</v>
      </c>
      <c r="O15" s="61">
        <v>153.89</v>
      </c>
      <c r="P15" s="61">
        <v>58</v>
      </c>
      <c r="Q15" s="61">
        <v>0</v>
      </c>
      <c r="R15" s="61">
        <v>74.29</v>
      </c>
      <c r="S15" s="61">
        <v>324.35</v>
      </c>
      <c r="T15" s="74"/>
    </row>
    <row r="16" s="48" customFormat="1" ht="40" customHeight="1" spans="1:20">
      <c r="A16" s="58">
        <v>11</v>
      </c>
      <c r="B16" s="63" t="s">
        <v>27</v>
      </c>
      <c r="C16" s="60" t="s">
        <v>46</v>
      </c>
      <c r="D16" s="60" t="s">
        <v>27</v>
      </c>
      <c r="E16" s="61">
        <v>90.12</v>
      </c>
      <c r="F16" s="62">
        <f t="shared" si="0"/>
        <v>90.12</v>
      </c>
      <c r="G16" s="61">
        <v>66</v>
      </c>
      <c r="H16" s="61">
        <v>20</v>
      </c>
      <c r="I16" s="61">
        <v>0</v>
      </c>
      <c r="J16" s="61">
        <v>4.12</v>
      </c>
      <c r="K16" s="62">
        <v>2024</v>
      </c>
      <c r="L16" s="61">
        <f t="shared" si="1"/>
        <v>89.47</v>
      </c>
      <c r="M16" s="61">
        <v>89.47</v>
      </c>
      <c r="N16" s="61">
        <f t="shared" si="2"/>
        <v>89.47</v>
      </c>
      <c r="O16" s="61">
        <v>66</v>
      </c>
      <c r="P16" s="61">
        <v>19.35</v>
      </c>
      <c r="Q16" s="61">
        <v>0</v>
      </c>
      <c r="R16" s="61">
        <v>4.12</v>
      </c>
      <c r="S16" s="61">
        <v>90.12</v>
      </c>
      <c r="T16" s="74"/>
    </row>
    <row r="17" s="48" customFormat="1" ht="40" customHeight="1" spans="1:20">
      <c r="A17" s="58">
        <v>12</v>
      </c>
      <c r="B17" s="63" t="s">
        <v>27</v>
      </c>
      <c r="C17" s="60" t="s">
        <v>47</v>
      </c>
      <c r="D17" s="60" t="s">
        <v>48</v>
      </c>
      <c r="E17" s="61">
        <v>257.21</v>
      </c>
      <c r="F17" s="62">
        <f t="shared" si="0"/>
        <v>257.21</v>
      </c>
      <c r="G17" s="61">
        <v>190</v>
      </c>
      <c r="H17" s="61">
        <v>51</v>
      </c>
      <c r="I17" s="61">
        <v>0</v>
      </c>
      <c r="J17" s="61">
        <v>16.21</v>
      </c>
      <c r="K17" s="62">
        <v>2024</v>
      </c>
      <c r="L17" s="61">
        <f t="shared" si="1"/>
        <v>224.07</v>
      </c>
      <c r="M17" s="61">
        <v>224.07</v>
      </c>
      <c r="N17" s="61">
        <f t="shared" si="2"/>
        <v>224.07</v>
      </c>
      <c r="O17" s="61">
        <v>190</v>
      </c>
      <c r="P17" s="61">
        <v>17.86</v>
      </c>
      <c r="Q17" s="61">
        <v>0</v>
      </c>
      <c r="R17" s="61">
        <v>16.21</v>
      </c>
      <c r="S17" s="61">
        <v>257.21</v>
      </c>
      <c r="T17" s="74"/>
    </row>
    <row r="18" s="48" customFormat="1" ht="40" customHeight="1" spans="1:20">
      <c r="A18" s="58">
        <v>13</v>
      </c>
      <c r="B18" s="63" t="s">
        <v>27</v>
      </c>
      <c r="C18" s="60" t="s">
        <v>49</v>
      </c>
      <c r="D18" s="60" t="s">
        <v>50</v>
      </c>
      <c r="E18" s="61">
        <v>341.3</v>
      </c>
      <c r="F18" s="62">
        <f t="shared" si="0"/>
        <v>341.3</v>
      </c>
      <c r="G18" s="61">
        <v>190</v>
      </c>
      <c r="H18" s="61">
        <v>123</v>
      </c>
      <c r="I18" s="61">
        <v>0</v>
      </c>
      <c r="J18" s="61">
        <v>28.3</v>
      </c>
      <c r="K18" s="62">
        <v>2024</v>
      </c>
      <c r="L18" s="61">
        <f t="shared" si="1"/>
        <v>324.71</v>
      </c>
      <c r="M18" s="61">
        <v>324.71</v>
      </c>
      <c r="N18" s="61">
        <f t="shared" si="2"/>
        <v>324.71</v>
      </c>
      <c r="O18" s="61">
        <v>190</v>
      </c>
      <c r="P18" s="61">
        <v>116.4</v>
      </c>
      <c r="Q18" s="61">
        <v>0</v>
      </c>
      <c r="R18" s="61">
        <v>18.31</v>
      </c>
      <c r="S18" s="61">
        <v>341.3</v>
      </c>
      <c r="T18" s="74"/>
    </row>
    <row r="19" s="48" customFormat="1" ht="40" customHeight="1" spans="1:20">
      <c r="A19" s="58">
        <v>14</v>
      </c>
      <c r="B19" s="63" t="s">
        <v>27</v>
      </c>
      <c r="C19" s="60" t="s">
        <v>51</v>
      </c>
      <c r="D19" s="60" t="s">
        <v>27</v>
      </c>
      <c r="E19" s="61">
        <v>398.29</v>
      </c>
      <c r="F19" s="62">
        <f t="shared" si="0"/>
        <v>398.29</v>
      </c>
      <c r="G19" s="61">
        <v>398.29</v>
      </c>
      <c r="H19" s="61">
        <v>0</v>
      </c>
      <c r="I19" s="61">
        <v>0</v>
      </c>
      <c r="J19" s="61">
        <v>0</v>
      </c>
      <c r="K19" s="62">
        <v>2024</v>
      </c>
      <c r="L19" s="61">
        <f t="shared" si="1"/>
        <v>351.35</v>
      </c>
      <c r="M19" s="61">
        <v>351.35</v>
      </c>
      <c r="N19" s="61">
        <f t="shared" si="2"/>
        <v>351.35</v>
      </c>
      <c r="O19" s="61">
        <v>351.35</v>
      </c>
      <c r="P19" s="61">
        <v>0</v>
      </c>
      <c r="Q19" s="61">
        <v>0</v>
      </c>
      <c r="R19" s="61">
        <v>0</v>
      </c>
      <c r="S19" s="61">
        <v>398.29</v>
      </c>
      <c r="T19" s="74"/>
    </row>
    <row r="20" s="48" customFormat="1" ht="40" customHeight="1" spans="1:20">
      <c r="A20" s="58">
        <v>15</v>
      </c>
      <c r="B20" s="63" t="s">
        <v>27</v>
      </c>
      <c r="C20" s="60" t="s">
        <v>52</v>
      </c>
      <c r="D20" s="60" t="s">
        <v>27</v>
      </c>
      <c r="E20" s="61">
        <v>42.38</v>
      </c>
      <c r="F20" s="62">
        <f t="shared" si="0"/>
        <v>42.38</v>
      </c>
      <c r="G20" s="61">
        <v>42.38</v>
      </c>
      <c r="H20" s="61">
        <v>0</v>
      </c>
      <c r="I20" s="61">
        <v>0</v>
      </c>
      <c r="J20" s="61">
        <v>0</v>
      </c>
      <c r="K20" s="62">
        <v>2024</v>
      </c>
      <c r="L20" s="61">
        <f t="shared" si="1"/>
        <v>42.38</v>
      </c>
      <c r="M20" s="61">
        <v>42.38</v>
      </c>
      <c r="N20" s="61">
        <f t="shared" si="2"/>
        <v>42.38</v>
      </c>
      <c r="O20" s="61">
        <v>42.38</v>
      </c>
      <c r="P20" s="61">
        <v>0</v>
      </c>
      <c r="Q20" s="61">
        <v>0</v>
      </c>
      <c r="R20" s="61">
        <v>0</v>
      </c>
      <c r="S20" s="61">
        <v>42.38</v>
      </c>
      <c r="T20" s="74"/>
    </row>
    <row r="21" s="48" customFormat="1" ht="40" customHeight="1" spans="1:20">
      <c r="A21" s="58">
        <v>16</v>
      </c>
      <c r="B21" s="63" t="s">
        <v>27</v>
      </c>
      <c r="C21" s="59" t="s">
        <v>53</v>
      </c>
      <c r="D21" s="60" t="s">
        <v>27</v>
      </c>
      <c r="E21" s="61">
        <v>674</v>
      </c>
      <c r="F21" s="62">
        <f t="shared" si="0"/>
        <v>674</v>
      </c>
      <c r="G21" s="61">
        <v>0</v>
      </c>
      <c r="H21" s="61">
        <v>0</v>
      </c>
      <c r="I21" s="61">
        <v>674</v>
      </c>
      <c r="J21" s="61">
        <v>0</v>
      </c>
      <c r="K21" s="62">
        <v>2024</v>
      </c>
      <c r="L21" s="61">
        <f t="shared" si="1"/>
        <v>674</v>
      </c>
      <c r="M21" s="61">
        <v>674</v>
      </c>
      <c r="N21" s="61">
        <f t="shared" si="2"/>
        <v>674</v>
      </c>
      <c r="O21" s="61">
        <v>0</v>
      </c>
      <c r="P21" s="61">
        <v>0</v>
      </c>
      <c r="Q21" s="61">
        <v>674</v>
      </c>
      <c r="R21" s="61">
        <v>0</v>
      </c>
      <c r="S21" s="61">
        <v>674</v>
      </c>
      <c r="T21" s="74"/>
    </row>
    <row r="22" s="48" customFormat="1" ht="40" customHeight="1" spans="1:20">
      <c r="A22" s="58">
        <v>17</v>
      </c>
      <c r="B22" s="63" t="s">
        <v>27</v>
      </c>
      <c r="C22" s="59" t="s">
        <v>54</v>
      </c>
      <c r="D22" s="60" t="s">
        <v>27</v>
      </c>
      <c r="E22" s="61">
        <v>78</v>
      </c>
      <c r="F22" s="62">
        <f t="shared" si="0"/>
        <v>78</v>
      </c>
      <c r="G22" s="61">
        <v>0</v>
      </c>
      <c r="H22" s="61">
        <v>0</v>
      </c>
      <c r="I22" s="61">
        <v>0</v>
      </c>
      <c r="J22" s="61">
        <v>78</v>
      </c>
      <c r="K22" s="62">
        <v>2024</v>
      </c>
      <c r="L22" s="61">
        <f t="shared" si="1"/>
        <v>0</v>
      </c>
      <c r="M22" s="61">
        <v>0</v>
      </c>
      <c r="N22" s="61">
        <f t="shared" si="2"/>
        <v>0</v>
      </c>
      <c r="O22" s="61">
        <v>0</v>
      </c>
      <c r="P22" s="61">
        <v>0</v>
      </c>
      <c r="Q22" s="61">
        <v>0</v>
      </c>
      <c r="R22" s="61">
        <v>0</v>
      </c>
      <c r="S22" s="61">
        <v>78</v>
      </c>
      <c r="T22" s="74"/>
    </row>
    <row r="23" s="48" customFormat="1" ht="40" customHeight="1" spans="1:20">
      <c r="A23" s="58">
        <v>18</v>
      </c>
      <c r="B23" s="63" t="s">
        <v>27</v>
      </c>
      <c r="C23" s="59" t="s">
        <v>55</v>
      </c>
      <c r="D23" s="60" t="s">
        <v>27</v>
      </c>
      <c r="E23" s="61">
        <v>10</v>
      </c>
      <c r="F23" s="62">
        <f t="shared" si="0"/>
        <v>10</v>
      </c>
      <c r="G23" s="61">
        <v>0</v>
      </c>
      <c r="H23" s="61">
        <v>0</v>
      </c>
      <c r="I23" s="61">
        <v>0</v>
      </c>
      <c r="J23" s="61">
        <v>10</v>
      </c>
      <c r="K23" s="62">
        <v>2024</v>
      </c>
      <c r="L23" s="61">
        <f t="shared" si="1"/>
        <v>0</v>
      </c>
      <c r="M23" s="61">
        <v>0</v>
      </c>
      <c r="N23" s="61">
        <f t="shared" si="2"/>
        <v>0</v>
      </c>
      <c r="O23" s="61">
        <v>0</v>
      </c>
      <c r="P23" s="61">
        <v>0</v>
      </c>
      <c r="Q23" s="61">
        <v>0</v>
      </c>
      <c r="R23" s="61">
        <v>0</v>
      </c>
      <c r="S23" s="61">
        <v>10</v>
      </c>
      <c r="T23" s="74"/>
    </row>
    <row r="24" s="48" customFormat="1" ht="40" customHeight="1" spans="1:20">
      <c r="A24" s="58">
        <v>19</v>
      </c>
      <c r="B24" s="63" t="s">
        <v>27</v>
      </c>
      <c r="C24" s="59" t="s">
        <v>56</v>
      </c>
      <c r="D24" s="60" t="s">
        <v>27</v>
      </c>
      <c r="E24" s="61">
        <v>150</v>
      </c>
      <c r="F24" s="62">
        <f t="shared" si="0"/>
        <v>150</v>
      </c>
      <c r="G24" s="61">
        <v>145</v>
      </c>
      <c r="H24" s="61">
        <v>0</v>
      </c>
      <c r="I24" s="61">
        <v>0</v>
      </c>
      <c r="J24" s="61">
        <v>5</v>
      </c>
      <c r="K24" s="62">
        <v>2024</v>
      </c>
      <c r="L24" s="61">
        <f t="shared" si="1"/>
        <v>141.26</v>
      </c>
      <c r="M24" s="61">
        <v>141.26</v>
      </c>
      <c r="N24" s="61">
        <f t="shared" si="2"/>
        <v>141.26</v>
      </c>
      <c r="O24" s="61">
        <v>136.26</v>
      </c>
      <c r="P24" s="61">
        <v>0</v>
      </c>
      <c r="Q24" s="61">
        <v>0</v>
      </c>
      <c r="R24" s="61">
        <v>5</v>
      </c>
      <c r="S24" s="61">
        <v>150</v>
      </c>
      <c r="T24" s="74"/>
    </row>
    <row r="25" s="48" customFormat="1" ht="40" customHeight="1" spans="1:20">
      <c r="A25" s="58">
        <v>20</v>
      </c>
      <c r="B25" s="63" t="s">
        <v>27</v>
      </c>
      <c r="C25" s="60" t="s">
        <v>57</v>
      </c>
      <c r="D25" s="60" t="s">
        <v>58</v>
      </c>
      <c r="E25" s="61">
        <v>760</v>
      </c>
      <c r="F25" s="62">
        <f t="shared" si="0"/>
        <v>760</v>
      </c>
      <c r="G25" s="61">
        <v>540</v>
      </c>
      <c r="H25" s="61">
        <v>172</v>
      </c>
      <c r="I25" s="61">
        <v>0</v>
      </c>
      <c r="J25" s="61">
        <v>48</v>
      </c>
      <c r="K25" s="62">
        <v>2024</v>
      </c>
      <c r="L25" s="61">
        <f t="shared" si="1"/>
        <v>756.56</v>
      </c>
      <c r="M25" s="61">
        <v>756.56</v>
      </c>
      <c r="N25" s="61">
        <f t="shared" si="2"/>
        <v>756.56</v>
      </c>
      <c r="O25" s="61">
        <v>540</v>
      </c>
      <c r="P25" s="61">
        <v>168.56</v>
      </c>
      <c r="Q25" s="61">
        <v>0</v>
      </c>
      <c r="R25" s="61">
        <v>48</v>
      </c>
      <c r="S25" s="61">
        <v>760</v>
      </c>
      <c r="T25" s="74"/>
    </row>
    <row r="26" s="48" customFormat="1" ht="40" customHeight="1" spans="1:20">
      <c r="A26" s="58">
        <v>21</v>
      </c>
      <c r="B26" s="63" t="s">
        <v>27</v>
      </c>
      <c r="C26" s="60" t="s">
        <v>59</v>
      </c>
      <c r="D26" s="60" t="s">
        <v>60</v>
      </c>
      <c r="E26" s="61">
        <v>180</v>
      </c>
      <c r="F26" s="62">
        <f t="shared" si="0"/>
        <v>180</v>
      </c>
      <c r="G26" s="61">
        <v>165.78</v>
      </c>
      <c r="H26" s="61">
        <v>0</v>
      </c>
      <c r="I26" s="61">
        <v>0</v>
      </c>
      <c r="J26" s="61">
        <v>14.22</v>
      </c>
      <c r="K26" s="62">
        <v>2024</v>
      </c>
      <c r="L26" s="61">
        <f t="shared" si="1"/>
        <v>146.65</v>
      </c>
      <c r="M26" s="61">
        <v>146.65</v>
      </c>
      <c r="N26" s="61">
        <f t="shared" si="2"/>
        <v>146.65</v>
      </c>
      <c r="O26" s="61">
        <v>132.43</v>
      </c>
      <c r="P26" s="61">
        <v>0</v>
      </c>
      <c r="Q26" s="61">
        <v>0</v>
      </c>
      <c r="R26" s="61">
        <v>14.22</v>
      </c>
      <c r="S26" s="61">
        <v>180</v>
      </c>
      <c r="T26" s="75"/>
    </row>
    <row r="27" s="48" customFormat="1" ht="40" customHeight="1" spans="1:20">
      <c r="A27" s="58">
        <v>22</v>
      </c>
      <c r="B27" s="63" t="s">
        <v>27</v>
      </c>
      <c r="C27" s="60" t="s">
        <v>61</v>
      </c>
      <c r="D27" s="60" t="s">
        <v>48</v>
      </c>
      <c r="E27" s="61">
        <v>151.77</v>
      </c>
      <c r="F27" s="62">
        <f t="shared" si="0"/>
        <v>151.768</v>
      </c>
      <c r="G27" s="61">
        <v>142.128</v>
      </c>
      <c r="H27" s="61">
        <v>0</v>
      </c>
      <c r="I27" s="61">
        <v>0</v>
      </c>
      <c r="J27" s="61">
        <v>9.64</v>
      </c>
      <c r="K27" s="62">
        <v>2024</v>
      </c>
      <c r="L27" s="61">
        <f t="shared" si="1"/>
        <v>87.64</v>
      </c>
      <c r="M27" s="61">
        <v>87.64</v>
      </c>
      <c r="N27" s="61">
        <f t="shared" si="2"/>
        <v>87.64</v>
      </c>
      <c r="O27" s="61">
        <v>78</v>
      </c>
      <c r="P27" s="61">
        <v>0</v>
      </c>
      <c r="Q27" s="61">
        <v>0</v>
      </c>
      <c r="R27" s="61">
        <v>9.64</v>
      </c>
      <c r="S27" s="61">
        <v>151.77</v>
      </c>
      <c r="T27" s="73"/>
    </row>
    <row r="28" s="48" customFormat="1" ht="40" customHeight="1" spans="1:20">
      <c r="A28" s="58">
        <v>23</v>
      </c>
      <c r="B28" s="63" t="s">
        <v>27</v>
      </c>
      <c r="C28" s="60" t="s">
        <v>62</v>
      </c>
      <c r="D28" s="60" t="s">
        <v>63</v>
      </c>
      <c r="E28" s="61">
        <v>476.994</v>
      </c>
      <c r="F28" s="62">
        <f t="shared" si="0"/>
        <v>477.002</v>
      </c>
      <c r="G28" s="61">
        <v>464.352</v>
      </c>
      <c r="H28" s="61">
        <v>0</v>
      </c>
      <c r="I28" s="61">
        <v>0</v>
      </c>
      <c r="J28" s="61">
        <v>12.65</v>
      </c>
      <c r="K28" s="62">
        <v>2024</v>
      </c>
      <c r="L28" s="61">
        <f t="shared" si="1"/>
        <v>476.994</v>
      </c>
      <c r="M28" s="61">
        <v>476.994</v>
      </c>
      <c r="N28" s="61">
        <f t="shared" si="2"/>
        <v>476.994</v>
      </c>
      <c r="O28" s="61">
        <v>464.352</v>
      </c>
      <c r="P28" s="61">
        <v>0</v>
      </c>
      <c r="Q28" s="61">
        <v>0</v>
      </c>
      <c r="R28" s="61">
        <v>12.642</v>
      </c>
      <c r="S28" s="61">
        <v>476.994</v>
      </c>
      <c r="T28" s="74"/>
    </row>
    <row r="29" s="48" customFormat="1" ht="40" customHeight="1" spans="1:20">
      <c r="A29" s="58">
        <v>24</v>
      </c>
      <c r="B29" s="63" t="s">
        <v>27</v>
      </c>
      <c r="C29" s="60" t="s">
        <v>64</v>
      </c>
      <c r="D29" s="60" t="s">
        <v>44</v>
      </c>
      <c r="E29" s="61">
        <v>2839.54</v>
      </c>
      <c r="F29" s="62">
        <f t="shared" si="0"/>
        <v>2839.54</v>
      </c>
      <c r="G29" s="61">
        <v>1780</v>
      </c>
      <c r="H29" s="61">
        <v>870</v>
      </c>
      <c r="I29" s="61">
        <v>189.54</v>
      </c>
      <c r="J29" s="61">
        <v>0</v>
      </c>
      <c r="K29" s="62">
        <v>2024</v>
      </c>
      <c r="L29" s="61">
        <f t="shared" si="1"/>
        <v>2791.03</v>
      </c>
      <c r="M29" s="61">
        <v>2791.03</v>
      </c>
      <c r="N29" s="61">
        <f t="shared" si="2"/>
        <v>2791.03</v>
      </c>
      <c r="O29" s="61">
        <v>1780</v>
      </c>
      <c r="P29" s="61">
        <v>870</v>
      </c>
      <c r="Q29" s="61">
        <v>141.03</v>
      </c>
      <c r="R29" s="61">
        <v>0</v>
      </c>
      <c r="S29" s="61">
        <v>2839.54</v>
      </c>
      <c r="T29" s="74"/>
    </row>
    <row r="30" s="48" customFormat="1" ht="40" customHeight="1" spans="1:20">
      <c r="A30" s="58">
        <v>25</v>
      </c>
      <c r="B30" s="63" t="s">
        <v>27</v>
      </c>
      <c r="C30" s="60" t="s">
        <v>65</v>
      </c>
      <c r="D30" s="60" t="s">
        <v>66</v>
      </c>
      <c r="E30" s="61">
        <v>714.25</v>
      </c>
      <c r="F30" s="62">
        <f t="shared" si="0"/>
        <v>714.25</v>
      </c>
      <c r="G30" s="61">
        <v>490</v>
      </c>
      <c r="H30" s="61">
        <v>175</v>
      </c>
      <c r="I30" s="61">
        <v>49.25</v>
      </c>
      <c r="J30" s="61">
        <v>0</v>
      </c>
      <c r="K30" s="62">
        <v>2024</v>
      </c>
      <c r="L30" s="61">
        <f t="shared" si="1"/>
        <v>714.14</v>
      </c>
      <c r="M30" s="61">
        <v>714.14</v>
      </c>
      <c r="N30" s="61">
        <f t="shared" si="2"/>
        <v>714.14</v>
      </c>
      <c r="O30" s="61">
        <v>490</v>
      </c>
      <c r="P30" s="61">
        <v>174.89</v>
      </c>
      <c r="Q30" s="61">
        <v>49.25</v>
      </c>
      <c r="R30" s="61">
        <v>0</v>
      </c>
      <c r="S30" s="61">
        <v>714.25</v>
      </c>
      <c r="T30" s="74"/>
    </row>
    <row r="31" s="48" customFormat="1" ht="40" customHeight="1" spans="1:20">
      <c r="A31" s="58">
        <v>26</v>
      </c>
      <c r="B31" s="63" t="s">
        <v>27</v>
      </c>
      <c r="C31" s="60" t="s">
        <v>67</v>
      </c>
      <c r="D31" s="60" t="s">
        <v>68</v>
      </c>
      <c r="E31" s="61">
        <v>343.41</v>
      </c>
      <c r="F31" s="62">
        <f t="shared" si="0"/>
        <v>343.41</v>
      </c>
      <c r="G31" s="61">
        <v>238</v>
      </c>
      <c r="H31" s="61">
        <v>82</v>
      </c>
      <c r="I31" s="61">
        <v>23.41</v>
      </c>
      <c r="J31" s="61">
        <v>0</v>
      </c>
      <c r="K31" s="62">
        <v>2024</v>
      </c>
      <c r="L31" s="61">
        <f t="shared" si="1"/>
        <v>290.8</v>
      </c>
      <c r="M31" s="61">
        <v>290.8</v>
      </c>
      <c r="N31" s="61">
        <f t="shared" si="2"/>
        <v>290.8</v>
      </c>
      <c r="O31" s="61">
        <v>238</v>
      </c>
      <c r="P31" s="61">
        <v>36.59</v>
      </c>
      <c r="Q31" s="61">
        <v>16.21</v>
      </c>
      <c r="R31" s="61">
        <v>0</v>
      </c>
      <c r="S31" s="61">
        <v>343.41</v>
      </c>
      <c r="T31" s="74"/>
    </row>
    <row r="32" s="48" customFormat="1" ht="40" customHeight="1" spans="1:20">
      <c r="A32" s="58">
        <v>27</v>
      </c>
      <c r="B32" s="63" t="s">
        <v>27</v>
      </c>
      <c r="C32" s="60" t="s">
        <v>69</v>
      </c>
      <c r="D32" s="60" t="s">
        <v>70</v>
      </c>
      <c r="E32" s="61">
        <v>570.54</v>
      </c>
      <c r="F32" s="62">
        <f t="shared" si="0"/>
        <v>570.54</v>
      </c>
      <c r="G32" s="61">
        <v>395</v>
      </c>
      <c r="H32" s="61">
        <v>138</v>
      </c>
      <c r="I32" s="61">
        <v>37.54</v>
      </c>
      <c r="J32" s="61">
        <v>0</v>
      </c>
      <c r="K32" s="62">
        <v>2024</v>
      </c>
      <c r="L32" s="61">
        <f t="shared" si="1"/>
        <v>568.83</v>
      </c>
      <c r="M32" s="61">
        <v>568.83</v>
      </c>
      <c r="N32" s="61">
        <f t="shared" si="2"/>
        <v>568.83</v>
      </c>
      <c r="O32" s="61">
        <v>395</v>
      </c>
      <c r="P32" s="61">
        <v>136.29</v>
      </c>
      <c r="Q32" s="61">
        <v>37.54</v>
      </c>
      <c r="R32" s="61">
        <v>0</v>
      </c>
      <c r="S32" s="61">
        <v>570.54</v>
      </c>
      <c r="T32" s="74"/>
    </row>
    <row r="33" s="48" customFormat="1" ht="40" customHeight="1" spans="1:20">
      <c r="A33" s="58">
        <v>28</v>
      </c>
      <c r="B33" s="63" t="s">
        <v>27</v>
      </c>
      <c r="C33" s="60" t="s">
        <v>71</v>
      </c>
      <c r="D33" s="60" t="s">
        <v>31</v>
      </c>
      <c r="E33" s="61">
        <v>800</v>
      </c>
      <c r="F33" s="62">
        <f t="shared" si="0"/>
        <v>800</v>
      </c>
      <c r="G33" s="61">
        <v>800</v>
      </c>
      <c r="H33" s="61">
        <v>0</v>
      </c>
      <c r="I33" s="61">
        <v>0</v>
      </c>
      <c r="J33" s="61">
        <v>0</v>
      </c>
      <c r="K33" s="62">
        <v>2024</v>
      </c>
      <c r="L33" s="61">
        <f t="shared" si="1"/>
        <v>800</v>
      </c>
      <c r="M33" s="61">
        <v>800</v>
      </c>
      <c r="N33" s="61">
        <f t="shared" si="2"/>
        <v>800</v>
      </c>
      <c r="O33" s="61">
        <v>800</v>
      </c>
      <c r="P33" s="61">
        <v>0</v>
      </c>
      <c r="Q33" s="61">
        <v>0</v>
      </c>
      <c r="R33" s="61">
        <v>0</v>
      </c>
      <c r="S33" s="61">
        <v>800</v>
      </c>
      <c r="T33" s="74"/>
    </row>
    <row r="34" s="48" customFormat="1" ht="40" customHeight="1" spans="1:20">
      <c r="A34" s="58">
        <v>29</v>
      </c>
      <c r="B34" s="63" t="s">
        <v>27</v>
      </c>
      <c r="C34" s="60" t="s">
        <v>72</v>
      </c>
      <c r="D34" s="60" t="s">
        <v>73</v>
      </c>
      <c r="E34" s="61">
        <v>376.29</v>
      </c>
      <c r="F34" s="62">
        <f t="shared" si="0"/>
        <v>376.29</v>
      </c>
      <c r="G34" s="61">
        <v>260</v>
      </c>
      <c r="H34" s="61">
        <v>90</v>
      </c>
      <c r="I34" s="61">
        <v>26.29</v>
      </c>
      <c r="J34" s="61">
        <v>0</v>
      </c>
      <c r="K34" s="62">
        <v>2024</v>
      </c>
      <c r="L34" s="61">
        <f t="shared" si="1"/>
        <v>357.42</v>
      </c>
      <c r="M34" s="61">
        <v>357.42</v>
      </c>
      <c r="N34" s="61">
        <f t="shared" si="2"/>
        <v>357.42</v>
      </c>
      <c r="O34" s="61">
        <v>260</v>
      </c>
      <c r="P34" s="61">
        <v>76.54</v>
      </c>
      <c r="Q34" s="61">
        <v>20.88</v>
      </c>
      <c r="R34" s="61">
        <v>0</v>
      </c>
      <c r="S34" s="61">
        <v>376.29</v>
      </c>
      <c r="T34" s="74"/>
    </row>
    <row r="35" s="48" customFormat="1" ht="40" customHeight="1" spans="1:20">
      <c r="A35" s="58">
        <v>30</v>
      </c>
      <c r="B35" s="63" t="s">
        <v>27</v>
      </c>
      <c r="C35" s="59" t="s">
        <v>74</v>
      </c>
      <c r="D35" s="60" t="s">
        <v>48</v>
      </c>
      <c r="E35" s="61">
        <v>772.41</v>
      </c>
      <c r="F35" s="62">
        <f t="shared" si="0"/>
        <v>772.41</v>
      </c>
      <c r="G35" s="61">
        <v>540</v>
      </c>
      <c r="H35" s="61">
        <v>180</v>
      </c>
      <c r="I35" s="61">
        <v>0</v>
      </c>
      <c r="J35" s="61">
        <v>52.41</v>
      </c>
      <c r="K35" s="62">
        <v>2024</v>
      </c>
      <c r="L35" s="61">
        <f t="shared" si="1"/>
        <v>732.72</v>
      </c>
      <c r="M35" s="61">
        <v>732.72</v>
      </c>
      <c r="N35" s="61">
        <f t="shared" si="2"/>
        <v>732.72</v>
      </c>
      <c r="O35" s="61">
        <v>540</v>
      </c>
      <c r="P35" s="61">
        <v>140.31</v>
      </c>
      <c r="Q35" s="61">
        <v>0</v>
      </c>
      <c r="R35" s="61">
        <v>52.41</v>
      </c>
      <c r="S35" s="61">
        <v>772.41</v>
      </c>
      <c r="T35" s="74"/>
    </row>
    <row r="36" s="48" customFormat="1" ht="40" customHeight="1" spans="1:20">
      <c r="A36" s="58">
        <v>31</v>
      </c>
      <c r="B36" s="63" t="s">
        <v>27</v>
      </c>
      <c r="C36" s="60" t="s">
        <v>75</v>
      </c>
      <c r="D36" s="60" t="s">
        <v>48</v>
      </c>
      <c r="E36" s="61">
        <v>470.03</v>
      </c>
      <c r="F36" s="62">
        <f t="shared" si="0"/>
        <v>470.026</v>
      </c>
      <c r="G36" s="61">
        <v>326</v>
      </c>
      <c r="H36" s="61">
        <v>125.126</v>
      </c>
      <c r="I36" s="61">
        <v>0</v>
      </c>
      <c r="J36" s="61">
        <v>18.9</v>
      </c>
      <c r="K36" s="62">
        <v>2024</v>
      </c>
      <c r="L36" s="61">
        <f t="shared" si="1"/>
        <v>467.95</v>
      </c>
      <c r="M36" s="61">
        <v>467.95</v>
      </c>
      <c r="N36" s="61">
        <f t="shared" si="2"/>
        <v>467.95</v>
      </c>
      <c r="O36" s="61">
        <v>326</v>
      </c>
      <c r="P36" s="61">
        <v>123.05</v>
      </c>
      <c r="Q36" s="61">
        <v>0</v>
      </c>
      <c r="R36" s="61">
        <v>18.9</v>
      </c>
      <c r="S36" s="61">
        <v>470.03</v>
      </c>
      <c r="T36" s="74"/>
    </row>
    <row r="37" s="48" customFormat="1" ht="40" customHeight="1" spans="1:20">
      <c r="A37" s="58">
        <v>32</v>
      </c>
      <c r="B37" s="63" t="s">
        <v>27</v>
      </c>
      <c r="C37" s="60" t="s">
        <v>76</v>
      </c>
      <c r="D37" s="60" t="s">
        <v>48</v>
      </c>
      <c r="E37" s="61">
        <v>493.62</v>
      </c>
      <c r="F37" s="62">
        <f t="shared" si="0"/>
        <v>493.62</v>
      </c>
      <c r="G37" s="61">
        <v>230</v>
      </c>
      <c r="H37" s="61">
        <v>85</v>
      </c>
      <c r="I37" s="61">
        <v>0</v>
      </c>
      <c r="J37" s="61">
        <v>178.62</v>
      </c>
      <c r="K37" s="62">
        <v>2024</v>
      </c>
      <c r="L37" s="61">
        <f t="shared" si="1"/>
        <v>413.47</v>
      </c>
      <c r="M37" s="61">
        <v>413.47</v>
      </c>
      <c r="N37" s="61">
        <f t="shared" si="2"/>
        <v>413.47</v>
      </c>
      <c r="O37" s="61">
        <v>230</v>
      </c>
      <c r="P37" s="61">
        <v>85</v>
      </c>
      <c r="Q37" s="61">
        <v>0</v>
      </c>
      <c r="R37" s="61">
        <v>98.47</v>
      </c>
      <c r="S37" s="61">
        <v>493.62</v>
      </c>
      <c r="T37" s="74"/>
    </row>
    <row r="38" s="48" customFormat="1" ht="40" customHeight="1" spans="1:20">
      <c r="A38" s="58">
        <v>33</v>
      </c>
      <c r="B38" s="63" t="s">
        <v>27</v>
      </c>
      <c r="C38" s="60" t="s">
        <v>77</v>
      </c>
      <c r="D38" s="60" t="s">
        <v>48</v>
      </c>
      <c r="E38" s="61">
        <v>157.19</v>
      </c>
      <c r="F38" s="62">
        <f t="shared" si="0"/>
        <v>157.19</v>
      </c>
      <c r="G38" s="61">
        <v>75</v>
      </c>
      <c r="H38" s="61">
        <v>27</v>
      </c>
      <c r="I38" s="61">
        <v>0</v>
      </c>
      <c r="J38" s="61">
        <v>55.19</v>
      </c>
      <c r="K38" s="62">
        <v>2024</v>
      </c>
      <c r="L38" s="61">
        <f t="shared" si="1"/>
        <v>136.14</v>
      </c>
      <c r="M38" s="61">
        <v>136.14</v>
      </c>
      <c r="N38" s="61">
        <f t="shared" si="2"/>
        <v>136.14</v>
      </c>
      <c r="O38" s="61">
        <v>75</v>
      </c>
      <c r="P38" s="61">
        <v>27</v>
      </c>
      <c r="Q38" s="61">
        <v>0</v>
      </c>
      <c r="R38" s="61">
        <v>34.14</v>
      </c>
      <c r="S38" s="61">
        <v>157.19</v>
      </c>
      <c r="T38" s="74"/>
    </row>
    <row r="39" s="48" customFormat="1" ht="40" customHeight="1" spans="1:20">
      <c r="A39" s="58">
        <v>34</v>
      </c>
      <c r="B39" s="63" t="s">
        <v>27</v>
      </c>
      <c r="C39" s="60" t="s">
        <v>78</v>
      </c>
      <c r="D39" s="60" t="s">
        <v>79</v>
      </c>
      <c r="E39" s="61">
        <v>244.7</v>
      </c>
      <c r="F39" s="62">
        <f t="shared" si="0"/>
        <v>244.7</v>
      </c>
      <c r="G39" s="61">
        <v>168</v>
      </c>
      <c r="H39" s="61">
        <v>60</v>
      </c>
      <c r="I39" s="61">
        <v>16.7</v>
      </c>
      <c r="J39" s="61">
        <v>0</v>
      </c>
      <c r="K39" s="62">
        <v>2024</v>
      </c>
      <c r="L39" s="61">
        <f t="shared" si="1"/>
        <v>237.77</v>
      </c>
      <c r="M39" s="61">
        <v>237.77</v>
      </c>
      <c r="N39" s="61">
        <f t="shared" si="2"/>
        <v>237.77</v>
      </c>
      <c r="O39" s="61">
        <v>168</v>
      </c>
      <c r="P39" s="61">
        <v>53.07</v>
      </c>
      <c r="Q39" s="61">
        <v>16.7</v>
      </c>
      <c r="R39" s="61">
        <v>0</v>
      </c>
      <c r="S39" s="61">
        <v>244.7</v>
      </c>
      <c r="T39" s="74"/>
    </row>
    <row r="40" s="48" customFormat="1" ht="40" customHeight="1" spans="1:20">
      <c r="A40" s="58">
        <v>35</v>
      </c>
      <c r="B40" s="63" t="s">
        <v>27</v>
      </c>
      <c r="C40" s="60" t="s">
        <v>80</v>
      </c>
      <c r="D40" s="60" t="s">
        <v>81</v>
      </c>
      <c r="E40" s="61">
        <v>389.93</v>
      </c>
      <c r="F40" s="62">
        <f t="shared" si="0"/>
        <v>389.93</v>
      </c>
      <c r="G40" s="61">
        <v>266.54</v>
      </c>
      <c r="H40" s="61">
        <v>97</v>
      </c>
      <c r="I40" s="61">
        <v>26.39</v>
      </c>
      <c r="J40" s="61">
        <v>0</v>
      </c>
      <c r="K40" s="62">
        <v>2024</v>
      </c>
      <c r="L40" s="61">
        <f t="shared" si="1"/>
        <v>389.87</v>
      </c>
      <c r="M40" s="61">
        <v>389.87</v>
      </c>
      <c r="N40" s="61">
        <f t="shared" si="2"/>
        <v>389.87</v>
      </c>
      <c r="O40" s="61">
        <v>266.54</v>
      </c>
      <c r="P40" s="61">
        <v>96.94</v>
      </c>
      <c r="Q40" s="61">
        <v>26.39</v>
      </c>
      <c r="R40" s="61">
        <v>0</v>
      </c>
      <c r="S40" s="61">
        <v>389.93</v>
      </c>
      <c r="T40" s="74"/>
    </row>
    <row r="41" s="48" customFormat="1" ht="40" customHeight="1" spans="1:20">
      <c r="A41" s="58">
        <v>36</v>
      </c>
      <c r="B41" s="63" t="s">
        <v>27</v>
      </c>
      <c r="C41" s="60" t="s">
        <v>82</v>
      </c>
      <c r="D41" s="60" t="s">
        <v>27</v>
      </c>
      <c r="E41" s="61">
        <v>90</v>
      </c>
      <c r="F41" s="62">
        <f t="shared" si="0"/>
        <v>90</v>
      </c>
      <c r="G41" s="61">
        <v>0</v>
      </c>
      <c r="H41" s="61">
        <v>0</v>
      </c>
      <c r="I41" s="61">
        <v>90</v>
      </c>
      <c r="J41" s="61">
        <v>0</v>
      </c>
      <c r="K41" s="62">
        <v>2024</v>
      </c>
      <c r="L41" s="61">
        <f t="shared" si="1"/>
        <v>90</v>
      </c>
      <c r="M41" s="61">
        <v>90</v>
      </c>
      <c r="N41" s="61">
        <f t="shared" si="2"/>
        <v>90</v>
      </c>
      <c r="O41" s="61">
        <v>0</v>
      </c>
      <c r="P41" s="61">
        <v>0</v>
      </c>
      <c r="Q41" s="61">
        <v>90</v>
      </c>
      <c r="R41" s="61">
        <v>0</v>
      </c>
      <c r="S41" s="61">
        <v>90</v>
      </c>
      <c r="T41" s="74"/>
    </row>
    <row r="42" s="48" customFormat="1" ht="40" customHeight="1" spans="1:20">
      <c r="A42" s="58">
        <v>37</v>
      </c>
      <c r="B42" s="63" t="s">
        <v>27</v>
      </c>
      <c r="C42" s="60" t="s">
        <v>83</v>
      </c>
      <c r="D42" s="60" t="s">
        <v>84</v>
      </c>
      <c r="E42" s="61">
        <v>445.58</v>
      </c>
      <c r="F42" s="62">
        <f t="shared" si="0"/>
        <v>445.58</v>
      </c>
      <c r="G42" s="61">
        <v>301</v>
      </c>
      <c r="H42" s="61">
        <v>112.91</v>
      </c>
      <c r="I42" s="61">
        <v>31.67</v>
      </c>
      <c r="J42" s="61">
        <v>0</v>
      </c>
      <c r="K42" s="62">
        <v>2024</v>
      </c>
      <c r="L42" s="61">
        <f t="shared" si="1"/>
        <v>434.83</v>
      </c>
      <c r="M42" s="61">
        <v>434.83</v>
      </c>
      <c r="N42" s="61">
        <f t="shared" si="2"/>
        <v>434.83</v>
      </c>
      <c r="O42" s="61">
        <v>301</v>
      </c>
      <c r="P42" s="61">
        <v>102.16</v>
      </c>
      <c r="Q42" s="61">
        <v>31.67</v>
      </c>
      <c r="R42" s="61">
        <v>0</v>
      </c>
      <c r="S42" s="61">
        <v>445.58</v>
      </c>
      <c r="T42" s="74"/>
    </row>
    <row r="43" s="48" customFormat="1" ht="40" customHeight="1" spans="1:20">
      <c r="A43" s="58">
        <v>38</v>
      </c>
      <c r="B43" s="63" t="s">
        <v>27</v>
      </c>
      <c r="C43" s="60" t="s">
        <v>85</v>
      </c>
      <c r="D43" s="60" t="s">
        <v>86</v>
      </c>
      <c r="E43" s="61">
        <v>108.41</v>
      </c>
      <c r="F43" s="62">
        <f t="shared" si="0"/>
        <v>108.406</v>
      </c>
      <c r="G43" s="61">
        <v>80.176</v>
      </c>
      <c r="H43" s="61">
        <v>22</v>
      </c>
      <c r="I43" s="61">
        <v>6.23</v>
      </c>
      <c r="J43" s="61">
        <v>0</v>
      </c>
      <c r="K43" s="62">
        <v>2024</v>
      </c>
      <c r="L43" s="61">
        <f t="shared" si="1"/>
        <v>108.386</v>
      </c>
      <c r="M43" s="61">
        <v>108.386</v>
      </c>
      <c r="N43" s="61">
        <f t="shared" si="2"/>
        <v>108.386</v>
      </c>
      <c r="O43" s="61">
        <v>80.176</v>
      </c>
      <c r="P43" s="61">
        <v>21.98</v>
      </c>
      <c r="Q43" s="61">
        <v>6.23</v>
      </c>
      <c r="R43" s="61">
        <v>0</v>
      </c>
      <c r="S43" s="61">
        <v>108.41</v>
      </c>
      <c r="T43" s="74"/>
    </row>
    <row r="44" s="48" customFormat="1" ht="40" customHeight="1" spans="1:20">
      <c r="A44" s="58">
        <v>39</v>
      </c>
      <c r="B44" s="63" t="s">
        <v>27</v>
      </c>
      <c r="C44" s="60" t="s">
        <v>87</v>
      </c>
      <c r="D44" s="60" t="s">
        <v>37</v>
      </c>
      <c r="E44" s="61">
        <v>413.11</v>
      </c>
      <c r="F44" s="62">
        <f t="shared" si="0"/>
        <v>413.11</v>
      </c>
      <c r="G44" s="61">
        <v>413.11</v>
      </c>
      <c r="H44" s="61">
        <v>0</v>
      </c>
      <c r="I44" s="61">
        <v>0</v>
      </c>
      <c r="J44" s="61">
        <v>0</v>
      </c>
      <c r="K44" s="62">
        <v>2024</v>
      </c>
      <c r="L44" s="61">
        <f t="shared" si="1"/>
        <v>413.11</v>
      </c>
      <c r="M44" s="61">
        <v>413.11</v>
      </c>
      <c r="N44" s="61">
        <f t="shared" si="2"/>
        <v>413.11</v>
      </c>
      <c r="O44" s="61">
        <v>413.11</v>
      </c>
      <c r="P44" s="61">
        <v>0</v>
      </c>
      <c r="Q44" s="61">
        <v>0</v>
      </c>
      <c r="R44" s="61">
        <v>0</v>
      </c>
      <c r="S44" s="61">
        <v>413.11</v>
      </c>
      <c r="T44" s="74"/>
    </row>
    <row r="45" s="48" customFormat="1" ht="40" customHeight="1" spans="1:20">
      <c r="A45" s="58">
        <v>40</v>
      </c>
      <c r="B45" s="63" t="s">
        <v>27</v>
      </c>
      <c r="C45" s="60" t="s">
        <v>88</v>
      </c>
      <c r="D45" s="60" t="s">
        <v>89</v>
      </c>
      <c r="E45" s="61">
        <v>194.59</v>
      </c>
      <c r="F45" s="62">
        <f t="shared" si="0"/>
        <v>194.594</v>
      </c>
      <c r="G45" s="61">
        <v>156</v>
      </c>
      <c r="H45" s="61">
        <v>6.464</v>
      </c>
      <c r="I45" s="61">
        <v>32.13</v>
      </c>
      <c r="J45" s="61">
        <v>0</v>
      </c>
      <c r="K45" s="62">
        <v>2024</v>
      </c>
      <c r="L45" s="61">
        <f t="shared" si="1"/>
        <v>193.314</v>
      </c>
      <c r="M45" s="61">
        <v>193.314</v>
      </c>
      <c r="N45" s="61">
        <f t="shared" si="2"/>
        <v>193.314</v>
      </c>
      <c r="O45" s="61">
        <v>156</v>
      </c>
      <c r="P45" s="61">
        <v>6.464</v>
      </c>
      <c r="Q45" s="61">
        <v>30.85</v>
      </c>
      <c r="R45" s="61">
        <v>0</v>
      </c>
      <c r="S45" s="61">
        <v>194.59</v>
      </c>
      <c r="T45" s="74"/>
    </row>
    <row r="46" s="48" customFormat="1" ht="40" customHeight="1" spans="1:20">
      <c r="A46" s="58">
        <v>41</v>
      </c>
      <c r="B46" s="63" t="s">
        <v>27</v>
      </c>
      <c r="C46" s="60" t="s">
        <v>90</v>
      </c>
      <c r="D46" s="60" t="s">
        <v>27</v>
      </c>
      <c r="E46" s="61">
        <v>520</v>
      </c>
      <c r="F46" s="62">
        <f t="shared" si="0"/>
        <v>520</v>
      </c>
      <c r="G46" s="61">
        <v>520</v>
      </c>
      <c r="H46" s="61">
        <v>0</v>
      </c>
      <c r="I46" s="61">
        <v>0</v>
      </c>
      <c r="J46" s="61">
        <v>0</v>
      </c>
      <c r="K46" s="62">
        <v>2024</v>
      </c>
      <c r="L46" s="61">
        <f t="shared" si="1"/>
        <v>520</v>
      </c>
      <c r="M46" s="61">
        <v>520</v>
      </c>
      <c r="N46" s="61">
        <f t="shared" si="2"/>
        <v>520</v>
      </c>
      <c r="O46" s="61">
        <v>520</v>
      </c>
      <c r="P46" s="61">
        <v>0</v>
      </c>
      <c r="Q46" s="61">
        <v>0</v>
      </c>
      <c r="R46" s="61">
        <v>0</v>
      </c>
      <c r="S46" s="61">
        <v>520</v>
      </c>
      <c r="T46" s="74"/>
    </row>
    <row r="47" s="48" customFormat="1" ht="40" customHeight="1" spans="1:20">
      <c r="A47" s="58">
        <v>42</v>
      </c>
      <c r="B47" s="63" t="s">
        <v>27</v>
      </c>
      <c r="C47" s="60" t="s">
        <v>91</v>
      </c>
      <c r="D47" s="60" t="s">
        <v>92</v>
      </c>
      <c r="E47" s="61">
        <v>209.73</v>
      </c>
      <c r="F47" s="62">
        <f t="shared" si="0"/>
        <v>209.73</v>
      </c>
      <c r="G47" s="61">
        <v>145</v>
      </c>
      <c r="H47" s="61">
        <v>51</v>
      </c>
      <c r="I47" s="61">
        <v>13.73</v>
      </c>
      <c r="J47" s="61">
        <v>0</v>
      </c>
      <c r="K47" s="62">
        <v>2024</v>
      </c>
      <c r="L47" s="61">
        <f t="shared" si="1"/>
        <v>209.7</v>
      </c>
      <c r="M47" s="61">
        <v>209.7</v>
      </c>
      <c r="N47" s="61">
        <f t="shared" si="2"/>
        <v>209.7</v>
      </c>
      <c r="O47" s="61">
        <v>145</v>
      </c>
      <c r="P47" s="61">
        <v>50.97</v>
      </c>
      <c r="Q47" s="61">
        <v>13.73</v>
      </c>
      <c r="R47" s="61">
        <v>0</v>
      </c>
      <c r="S47" s="61">
        <v>209.73</v>
      </c>
      <c r="T47" s="74"/>
    </row>
    <row r="48" s="48" customFormat="1" ht="40" customHeight="1" spans="1:20">
      <c r="A48" s="58">
        <v>43</v>
      </c>
      <c r="B48" s="63" t="s">
        <v>27</v>
      </c>
      <c r="C48" s="60" t="s">
        <v>93</v>
      </c>
      <c r="D48" s="60" t="s">
        <v>94</v>
      </c>
      <c r="E48" s="61">
        <v>31.28</v>
      </c>
      <c r="F48" s="62">
        <f t="shared" si="0"/>
        <v>31.28</v>
      </c>
      <c r="G48" s="61">
        <v>31.28</v>
      </c>
      <c r="H48" s="61">
        <v>0</v>
      </c>
      <c r="I48" s="61">
        <v>0</v>
      </c>
      <c r="J48" s="61">
        <v>0</v>
      </c>
      <c r="K48" s="62">
        <v>2024</v>
      </c>
      <c r="L48" s="61">
        <f t="shared" si="1"/>
        <v>29.72</v>
      </c>
      <c r="M48" s="61">
        <v>29.72</v>
      </c>
      <c r="N48" s="61">
        <f t="shared" si="2"/>
        <v>29.72</v>
      </c>
      <c r="O48" s="61">
        <v>29.72</v>
      </c>
      <c r="P48" s="61">
        <v>0</v>
      </c>
      <c r="Q48" s="61">
        <v>0</v>
      </c>
      <c r="R48" s="61">
        <v>0</v>
      </c>
      <c r="S48" s="61">
        <v>31.28</v>
      </c>
      <c r="T48" s="74"/>
    </row>
    <row r="49" s="48" customFormat="1" ht="40" customHeight="1" spans="1:20">
      <c r="A49" s="58">
        <v>44</v>
      </c>
      <c r="B49" s="63" t="s">
        <v>27</v>
      </c>
      <c r="C49" s="60" t="s">
        <v>95</v>
      </c>
      <c r="D49" s="60" t="s">
        <v>96</v>
      </c>
      <c r="E49" s="61">
        <v>359.54</v>
      </c>
      <c r="F49" s="62">
        <f t="shared" si="0"/>
        <v>359.54</v>
      </c>
      <c r="G49" s="61">
        <v>253</v>
      </c>
      <c r="H49" s="61">
        <v>85</v>
      </c>
      <c r="I49" s="61">
        <v>21.54</v>
      </c>
      <c r="J49" s="61">
        <v>0</v>
      </c>
      <c r="K49" s="62">
        <v>2024</v>
      </c>
      <c r="L49" s="61">
        <f t="shared" si="1"/>
        <v>343.27</v>
      </c>
      <c r="M49" s="61">
        <v>343.27</v>
      </c>
      <c r="N49" s="61">
        <f t="shared" si="2"/>
        <v>343.27</v>
      </c>
      <c r="O49" s="61">
        <v>253</v>
      </c>
      <c r="P49" s="61">
        <v>73.26</v>
      </c>
      <c r="Q49" s="61">
        <v>17.01</v>
      </c>
      <c r="R49" s="61">
        <v>0</v>
      </c>
      <c r="S49" s="61">
        <v>359.54</v>
      </c>
      <c r="T49" s="74"/>
    </row>
    <row r="50" s="48" customFormat="1" ht="40" customHeight="1" spans="1:20">
      <c r="A50" s="58">
        <v>45</v>
      </c>
      <c r="B50" s="63" t="s">
        <v>27</v>
      </c>
      <c r="C50" s="60" t="s">
        <v>97</v>
      </c>
      <c r="D50" s="60" t="s">
        <v>98</v>
      </c>
      <c r="E50" s="61">
        <v>509.68</v>
      </c>
      <c r="F50" s="62">
        <f t="shared" si="0"/>
        <v>509.68</v>
      </c>
      <c r="G50" s="61">
        <v>350</v>
      </c>
      <c r="H50" s="61">
        <v>125</v>
      </c>
      <c r="I50" s="61">
        <v>34.68</v>
      </c>
      <c r="J50" s="61">
        <v>0</v>
      </c>
      <c r="K50" s="62">
        <v>2024</v>
      </c>
      <c r="L50" s="61">
        <f t="shared" si="1"/>
        <v>483.04</v>
      </c>
      <c r="M50" s="61">
        <v>483.04</v>
      </c>
      <c r="N50" s="61">
        <f t="shared" si="2"/>
        <v>483.04</v>
      </c>
      <c r="O50" s="61">
        <v>350</v>
      </c>
      <c r="P50" s="61">
        <v>98.36</v>
      </c>
      <c r="Q50" s="61">
        <v>34.68</v>
      </c>
      <c r="R50" s="61">
        <v>0</v>
      </c>
      <c r="S50" s="61">
        <v>509.68</v>
      </c>
      <c r="T50" s="74"/>
    </row>
    <row r="51" s="48" customFormat="1" ht="40" customHeight="1" spans="1:20">
      <c r="A51" s="58">
        <v>46</v>
      </c>
      <c r="B51" s="63" t="s">
        <v>27</v>
      </c>
      <c r="C51" s="60" t="s">
        <v>99</v>
      </c>
      <c r="D51" s="60" t="s">
        <v>100</v>
      </c>
      <c r="E51" s="61">
        <v>220</v>
      </c>
      <c r="F51" s="62">
        <f t="shared" si="0"/>
        <v>220</v>
      </c>
      <c r="G51" s="61">
        <v>176</v>
      </c>
      <c r="H51" s="61">
        <v>44</v>
      </c>
      <c r="I51" s="61">
        <v>0</v>
      </c>
      <c r="J51" s="61">
        <v>0</v>
      </c>
      <c r="K51" s="62">
        <v>2024</v>
      </c>
      <c r="L51" s="61">
        <f t="shared" si="1"/>
        <v>219.77</v>
      </c>
      <c r="M51" s="61">
        <v>219.77</v>
      </c>
      <c r="N51" s="61">
        <f t="shared" si="2"/>
        <v>219.77</v>
      </c>
      <c r="O51" s="61">
        <v>176</v>
      </c>
      <c r="P51" s="61">
        <v>43.77</v>
      </c>
      <c r="Q51" s="61">
        <v>0</v>
      </c>
      <c r="R51" s="61">
        <v>0</v>
      </c>
      <c r="S51" s="61">
        <v>220</v>
      </c>
      <c r="T51" s="74"/>
    </row>
    <row r="52" s="48" customFormat="1" ht="40" customHeight="1" spans="1:20">
      <c r="A52" s="58">
        <v>47</v>
      </c>
      <c r="B52" s="63" t="s">
        <v>27</v>
      </c>
      <c r="C52" s="60" t="s">
        <v>101</v>
      </c>
      <c r="D52" s="60" t="s">
        <v>102</v>
      </c>
      <c r="E52" s="61">
        <v>51.15</v>
      </c>
      <c r="F52" s="62">
        <f t="shared" si="0"/>
        <v>51.15</v>
      </c>
      <c r="G52" s="61">
        <v>25</v>
      </c>
      <c r="H52" s="61">
        <v>10</v>
      </c>
      <c r="I52" s="61">
        <v>0</v>
      </c>
      <c r="J52" s="61">
        <v>16.15</v>
      </c>
      <c r="K52" s="62">
        <v>2024</v>
      </c>
      <c r="L52" s="61">
        <f t="shared" si="1"/>
        <v>45.36</v>
      </c>
      <c r="M52" s="61">
        <v>45.36</v>
      </c>
      <c r="N52" s="61">
        <f t="shared" si="2"/>
        <v>45.36</v>
      </c>
      <c r="O52" s="61">
        <v>25</v>
      </c>
      <c r="P52" s="61">
        <v>10</v>
      </c>
      <c r="Q52" s="61">
        <v>0</v>
      </c>
      <c r="R52" s="61">
        <v>10.36</v>
      </c>
      <c r="S52" s="61">
        <v>51.15</v>
      </c>
      <c r="T52" s="74"/>
    </row>
    <row r="53" s="48" customFormat="1" ht="40" customHeight="1" spans="1:20">
      <c r="A53" s="58">
        <v>48</v>
      </c>
      <c r="B53" s="63" t="s">
        <v>27</v>
      </c>
      <c r="C53" s="60" t="s">
        <v>103</v>
      </c>
      <c r="D53" s="60" t="s">
        <v>50</v>
      </c>
      <c r="E53" s="61">
        <v>46.08</v>
      </c>
      <c r="F53" s="62">
        <f t="shared" si="0"/>
        <v>46.08</v>
      </c>
      <c r="G53" s="61">
        <v>20</v>
      </c>
      <c r="H53" s="61">
        <v>10</v>
      </c>
      <c r="I53" s="61">
        <v>0</v>
      </c>
      <c r="J53" s="61">
        <v>16.08</v>
      </c>
      <c r="K53" s="62">
        <v>2024</v>
      </c>
      <c r="L53" s="61">
        <f t="shared" si="1"/>
        <v>42.58</v>
      </c>
      <c r="M53" s="61">
        <v>42.58</v>
      </c>
      <c r="N53" s="61">
        <f t="shared" si="2"/>
        <v>42.58</v>
      </c>
      <c r="O53" s="61">
        <v>20</v>
      </c>
      <c r="P53" s="61">
        <v>9.08</v>
      </c>
      <c r="Q53" s="61">
        <v>0</v>
      </c>
      <c r="R53" s="61">
        <v>13.5</v>
      </c>
      <c r="S53" s="61">
        <v>46.08</v>
      </c>
      <c r="T53" s="74"/>
    </row>
    <row r="54" s="49" customFormat="1" ht="31" customHeight="1" spans="1:20">
      <c r="A54" s="64" t="s">
        <v>104</v>
      </c>
      <c r="B54" s="65"/>
      <c r="C54" s="66"/>
      <c r="D54" s="67"/>
      <c r="E54" s="67">
        <f t="shared" ref="E54:J54" si="3">SUM(E6:E53)</f>
        <v>20506.12</v>
      </c>
      <c r="F54" s="67">
        <f t="shared" si="3"/>
        <v>20506.12</v>
      </c>
      <c r="G54" s="67">
        <f t="shared" si="3"/>
        <v>13888</v>
      </c>
      <c r="H54" s="67">
        <f t="shared" si="3"/>
        <v>3994.12</v>
      </c>
      <c r="I54" s="67">
        <f t="shared" si="3"/>
        <v>1274</v>
      </c>
      <c r="J54" s="67">
        <f t="shared" si="3"/>
        <v>1350</v>
      </c>
      <c r="K54" s="67"/>
      <c r="L54" s="67">
        <f>SUM(L6:L53)</f>
        <v>19336.404</v>
      </c>
      <c r="M54" s="67">
        <f>SUM(M6:M53)</f>
        <v>19336.404</v>
      </c>
      <c r="N54" s="67">
        <f t="shared" ref="M54:S54" si="4">SUM(N6:N53)</f>
        <v>19336.404</v>
      </c>
      <c r="O54" s="67">
        <f t="shared" si="4"/>
        <v>13449.458</v>
      </c>
      <c r="P54" s="67">
        <f t="shared" si="4"/>
        <v>3725.144</v>
      </c>
      <c r="Q54" s="67">
        <f t="shared" si="4"/>
        <v>1207.07</v>
      </c>
      <c r="R54" s="67">
        <f t="shared" si="4"/>
        <v>954.732</v>
      </c>
      <c r="S54" s="67">
        <f t="shared" si="4"/>
        <v>20506.12</v>
      </c>
      <c r="T54" s="76"/>
    </row>
  </sheetData>
  <mergeCells count="17">
    <mergeCell ref="A3:B3"/>
    <mergeCell ref="C3:D3"/>
    <mergeCell ref="Q3:R3"/>
    <mergeCell ref="S3:T3"/>
    <mergeCell ref="F4:J4"/>
    <mergeCell ref="L4:R4"/>
    <mergeCell ref="A54:C54"/>
    <mergeCell ref="A4:A5"/>
    <mergeCell ref="B4:B5"/>
    <mergeCell ref="C4:C5"/>
    <mergeCell ref="D4:D5"/>
    <mergeCell ref="E4:E5"/>
    <mergeCell ref="K4:K5"/>
    <mergeCell ref="S4:S5"/>
    <mergeCell ref="T4:T5"/>
    <mergeCell ref="T26:T27"/>
    <mergeCell ref="A1:T2"/>
  </mergeCells>
  <pageMargins left="0.275" right="0.196527777777778" top="0.236111111111111" bottom="0.156944444444444" header="0.3" footer="0.3"/>
  <pageSetup paperSize="9" scale="59"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H56"/>
  <sheetViews>
    <sheetView zoomScale="40" zoomScaleNormal="40" topLeftCell="C25" workbookViewId="0">
      <selection activeCell="AG32" sqref="AG32"/>
    </sheetView>
  </sheetViews>
  <sheetFormatPr defaultColWidth="8.72566371681416" defaultRowHeight="23.25"/>
  <cols>
    <col min="1" max="1" width="6.5929203539823" style="1" customWidth="1"/>
    <col min="2" max="2" width="10.5398230088496" style="2" customWidth="1"/>
    <col min="3" max="3" width="17.9115044247788" style="2" customWidth="1"/>
    <col min="4" max="4" width="12.6725663716814" style="2" customWidth="1"/>
    <col min="5" max="5" width="52.3008849557522" style="1" hidden="1" customWidth="1"/>
    <col min="6" max="6" width="10.2035398230088" style="1" hidden="1" customWidth="1"/>
    <col min="7" max="7" width="10.0088495575221" style="1" hidden="1" customWidth="1"/>
    <col min="8" max="8" width="11.4336283185841" style="1" hidden="1" customWidth="1"/>
    <col min="9" max="9" width="15.2743362831858" style="3" hidden="1" customWidth="1"/>
    <col min="10" max="10" width="14.9203539823009" style="3" hidden="1" customWidth="1"/>
    <col min="11" max="11" width="29.858407079646" style="1" customWidth="1"/>
    <col min="12" max="17" width="13.3805309734513" style="1" customWidth="1"/>
    <col min="18" max="21" width="8.56637168141593" style="4" customWidth="1"/>
    <col min="22" max="22" width="10.5398230088496" style="4" customWidth="1"/>
    <col min="23" max="23" width="9.10619469026549" style="4" customWidth="1"/>
    <col min="24" max="24" width="10.7787610619469" style="4" customWidth="1"/>
    <col min="25" max="26" width="9.10619469026549" style="4" customWidth="1"/>
    <col min="27" max="27" width="18.7522123893805" style="1" customWidth="1"/>
    <col min="28" max="30" width="12.8141592920354" style="1"/>
    <col min="31" max="31" width="28.6371681415929" style="1" customWidth="1"/>
    <col min="32" max="32" width="17.9115044247788" style="2" customWidth="1"/>
    <col min="33" max="33" width="12.8141592920354"/>
  </cols>
  <sheetData>
    <row r="1" ht="47.25" spans="1:32">
      <c r="A1" s="5" t="s">
        <v>105</v>
      </c>
      <c r="B1" s="6"/>
      <c r="C1" s="6"/>
      <c r="D1" s="6"/>
      <c r="E1" s="7"/>
      <c r="F1" s="7"/>
      <c r="G1" s="8"/>
      <c r="H1" s="8"/>
      <c r="I1" s="24"/>
      <c r="J1" s="24"/>
      <c r="K1" s="25"/>
      <c r="L1" s="7"/>
      <c r="M1" s="7"/>
      <c r="N1" s="7"/>
      <c r="O1" s="7"/>
      <c r="P1" s="7"/>
      <c r="Q1" s="7"/>
      <c r="R1" s="7"/>
      <c r="S1" s="7"/>
      <c r="T1" s="7"/>
      <c r="U1" s="7"/>
      <c r="V1" s="7"/>
      <c r="W1" s="7"/>
      <c r="X1" s="7"/>
      <c r="Y1" s="7"/>
      <c r="Z1" s="7"/>
      <c r="AA1" s="39"/>
      <c r="AF1" s="6"/>
    </row>
    <row r="2" ht="13.5" spans="1:32">
      <c r="A2" s="9" t="s">
        <v>106</v>
      </c>
      <c r="B2" s="9"/>
      <c r="C2" s="9"/>
      <c r="D2" s="9"/>
      <c r="E2" s="9"/>
      <c r="F2" s="9"/>
      <c r="G2" s="10"/>
      <c r="H2" s="10"/>
      <c r="I2" s="26"/>
      <c r="J2" s="26"/>
      <c r="K2" s="9"/>
      <c r="L2" s="9"/>
      <c r="M2" s="9"/>
      <c r="N2" s="9"/>
      <c r="O2" s="9"/>
      <c r="P2" s="9"/>
      <c r="Q2" s="9"/>
      <c r="R2" s="9"/>
      <c r="S2" s="9"/>
      <c r="T2" s="9"/>
      <c r="U2" s="9"/>
      <c r="V2" s="9"/>
      <c r="W2" s="9"/>
      <c r="X2" s="9"/>
      <c r="Y2" s="9"/>
      <c r="Z2" s="40" t="s">
        <v>107</v>
      </c>
      <c r="AA2" s="41"/>
      <c r="AF2" s="9"/>
    </row>
    <row r="3" ht="13.5" spans="1:32">
      <c r="A3" s="11" t="s">
        <v>7</v>
      </c>
      <c r="B3" s="11" t="s">
        <v>108</v>
      </c>
      <c r="C3" s="12" t="s">
        <v>9</v>
      </c>
      <c r="D3" s="11" t="s">
        <v>109</v>
      </c>
      <c r="E3" s="11" t="s">
        <v>110</v>
      </c>
      <c r="F3" s="13" t="s">
        <v>111</v>
      </c>
      <c r="G3" s="14" t="s">
        <v>112</v>
      </c>
      <c r="H3" s="14" t="s">
        <v>113</v>
      </c>
      <c r="I3" s="27" t="s">
        <v>114</v>
      </c>
      <c r="J3" s="28" t="s">
        <v>115</v>
      </c>
      <c r="K3" s="11" t="s">
        <v>116</v>
      </c>
      <c r="L3" s="11"/>
      <c r="M3" s="11" t="s">
        <v>12</v>
      </c>
      <c r="N3" s="11"/>
      <c r="O3" s="11"/>
      <c r="P3" s="11"/>
      <c r="Q3" s="11"/>
      <c r="R3" s="11"/>
      <c r="S3" s="11"/>
      <c r="T3" s="11"/>
      <c r="U3" s="11"/>
      <c r="V3" s="11" t="s">
        <v>117</v>
      </c>
      <c r="W3" s="11" t="s">
        <v>118</v>
      </c>
      <c r="X3" s="11" t="s">
        <v>119</v>
      </c>
      <c r="Y3" s="11" t="s">
        <v>120</v>
      </c>
      <c r="Z3" s="11"/>
      <c r="AA3" s="11" t="s">
        <v>16</v>
      </c>
      <c r="AB3" s="42" t="s">
        <v>121</v>
      </c>
      <c r="AC3" s="42" t="s">
        <v>122</v>
      </c>
      <c r="AD3" s="42" t="s">
        <v>123</v>
      </c>
      <c r="AE3" s="42" t="s">
        <v>124</v>
      </c>
      <c r="AF3" s="12" t="s">
        <v>9</v>
      </c>
    </row>
    <row r="4" ht="54" spans="1:32">
      <c r="A4" s="11"/>
      <c r="B4" s="11"/>
      <c r="C4" s="12"/>
      <c r="D4" s="11"/>
      <c r="E4" s="11"/>
      <c r="F4" s="15"/>
      <c r="G4" s="14"/>
      <c r="H4" s="14"/>
      <c r="I4" s="27"/>
      <c r="J4" s="29"/>
      <c r="K4" s="11" t="s">
        <v>125</v>
      </c>
      <c r="L4" s="11" t="s">
        <v>126</v>
      </c>
      <c r="M4" s="11" t="s">
        <v>127</v>
      </c>
      <c r="N4" s="11" t="s">
        <v>128</v>
      </c>
      <c r="O4" s="11" t="s">
        <v>129</v>
      </c>
      <c r="P4" s="11" t="s">
        <v>130</v>
      </c>
      <c r="Q4" s="11" t="s">
        <v>131</v>
      </c>
      <c r="R4" s="11" t="s">
        <v>132</v>
      </c>
      <c r="S4" s="11" t="s">
        <v>133</v>
      </c>
      <c r="T4" s="11" t="s">
        <v>134</v>
      </c>
      <c r="U4" s="11" t="s">
        <v>135</v>
      </c>
      <c r="V4" s="11"/>
      <c r="W4" s="11"/>
      <c r="X4" s="11"/>
      <c r="Y4" s="11" t="s">
        <v>136</v>
      </c>
      <c r="Z4" s="11" t="s">
        <v>137</v>
      </c>
      <c r="AA4" s="11"/>
      <c r="AB4" s="42"/>
      <c r="AC4" s="42"/>
      <c r="AD4" s="42"/>
      <c r="AE4" s="42"/>
      <c r="AF4" s="12"/>
    </row>
    <row r="5" ht="13.5" spans="1:32">
      <c r="A5" s="16" t="s">
        <v>138</v>
      </c>
      <c r="B5" s="16"/>
      <c r="C5" s="16"/>
      <c r="D5" s="16"/>
      <c r="E5" s="16">
        <v>6</v>
      </c>
      <c r="F5" s="16"/>
      <c r="G5" s="16"/>
      <c r="H5" s="16"/>
      <c r="I5" s="30"/>
      <c r="J5" s="30"/>
      <c r="K5" s="16"/>
      <c r="L5" s="16">
        <f t="shared" ref="L5:Z5" si="0">SUM(L6:L11)</f>
        <v>2382.964</v>
      </c>
      <c r="M5" s="16">
        <f t="shared" si="0"/>
        <v>2382.964</v>
      </c>
      <c r="N5" s="16">
        <f t="shared" si="0"/>
        <v>1937.994</v>
      </c>
      <c r="O5" s="16">
        <f t="shared" si="0"/>
        <v>398.31</v>
      </c>
      <c r="P5" s="16">
        <f t="shared" si="0"/>
        <v>0</v>
      </c>
      <c r="Q5" s="16">
        <f t="shared" si="0"/>
        <v>46.66</v>
      </c>
      <c r="R5" s="16">
        <f t="shared" si="0"/>
        <v>0</v>
      </c>
      <c r="S5" s="16">
        <f t="shared" si="0"/>
        <v>0</v>
      </c>
      <c r="T5" s="16">
        <f t="shared" si="0"/>
        <v>0</v>
      </c>
      <c r="U5" s="16">
        <f t="shared" si="0"/>
        <v>0</v>
      </c>
      <c r="V5" s="16">
        <f t="shared" si="0"/>
        <v>40</v>
      </c>
      <c r="W5" s="16">
        <f t="shared" si="0"/>
        <v>461</v>
      </c>
      <c r="X5" s="16">
        <f t="shared" si="0"/>
        <v>2164</v>
      </c>
      <c r="Y5" s="16">
        <f t="shared" si="0"/>
        <v>107</v>
      </c>
      <c r="Z5" s="16">
        <f t="shared" si="0"/>
        <v>549</v>
      </c>
      <c r="AA5" s="16"/>
      <c r="AB5" s="43"/>
      <c r="AC5" s="44"/>
      <c r="AD5" s="44"/>
      <c r="AE5" s="43"/>
      <c r="AF5" s="16"/>
    </row>
    <row r="6" ht="189" spans="1:33">
      <c r="A6" s="17">
        <v>1</v>
      </c>
      <c r="B6" s="17" t="s">
        <v>27</v>
      </c>
      <c r="C6" s="17" t="s">
        <v>139</v>
      </c>
      <c r="D6" s="17" t="s">
        <v>140</v>
      </c>
      <c r="E6" s="17" t="s">
        <v>141</v>
      </c>
      <c r="F6" s="17" t="s">
        <v>142</v>
      </c>
      <c r="G6" s="17" t="s">
        <v>143</v>
      </c>
      <c r="H6" s="17" t="s">
        <v>144</v>
      </c>
      <c r="I6" s="31" t="s">
        <v>145</v>
      </c>
      <c r="J6" s="31" t="s">
        <v>146</v>
      </c>
      <c r="K6" s="17" t="s">
        <v>147</v>
      </c>
      <c r="L6" s="32">
        <f t="shared" ref="L6:L11" si="1">N6+O6+P6+Q6</f>
        <v>824.26</v>
      </c>
      <c r="M6" s="32">
        <f t="shared" ref="M6:M11" si="2">N6+O6+P6+Q6+R6+S6+T6+U6</f>
        <v>824.26</v>
      </c>
      <c r="N6" s="17">
        <v>657.01</v>
      </c>
      <c r="O6" s="17">
        <v>167.25</v>
      </c>
      <c r="P6" s="17">
        <v>0</v>
      </c>
      <c r="Q6" s="17">
        <v>0</v>
      </c>
      <c r="R6" s="36">
        <v>0</v>
      </c>
      <c r="S6" s="36">
        <v>0</v>
      </c>
      <c r="T6" s="36">
        <v>0</v>
      </c>
      <c r="U6" s="36">
        <v>0</v>
      </c>
      <c r="V6" s="36">
        <v>9.6</v>
      </c>
      <c r="W6" s="36">
        <v>48</v>
      </c>
      <c r="X6" s="36">
        <v>266</v>
      </c>
      <c r="Y6" s="36">
        <v>44</v>
      </c>
      <c r="Z6" s="36">
        <v>243</v>
      </c>
      <c r="AA6" s="17" t="s">
        <v>148</v>
      </c>
      <c r="AB6" s="43">
        <v>644.078882</v>
      </c>
      <c r="AC6" s="44">
        <v>77.439378</v>
      </c>
      <c r="AD6" s="44">
        <v>102.74174</v>
      </c>
      <c r="AE6" s="43" t="s">
        <v>149</v>
      </c>
      <c r="AF6" s="17" t="s">
        <v>139</v>
      </c>
      <c r="AG6">
        <f>AB6+AC6</f>
        <v>721.51826</v>
      </c>
    </row>
    <row r="7" ht="94.5" spans="1:33">
      <c r="A7" s="17">
        <v>2</v>
      </c>
      <c r="B7" s="17" t="s">
        <v>27</v>
      </c>
      <c r="C7" s="17" t="s">
        <v>150</v>
      </c>
      <c r="D7" s="17" t="s">
        <v>151</v>
      </c>
      <c r="E7" s="17" t="s">
        <v>152</v>
      </c>
      <c r="F7" s="17" t="s">
        <v>142</v>
      </c>
      <c r="G7" s="17" t="s">
        <v>143</v>
      </c>
      <c r="H7" s="17" t="s">
        <v>144</v>
      </c>
      <c r="I7" s="31" t="s">
        <v>153</v>
      </c>
      <c r="J7" s="31" t="s">
        <v>146</v>
      </c>
      <c r="K7" s="17" t="s">
        <v>154</v>
      </c>
      <c r="L7" s="32">
        <f t="shared" si="1"/>
        <v>777.72</v>
      </c>
      <c r="M7" s="32">
        <f t="shared" si="2"/>
        <v>777.72</v>
      </c>
      <c r="N7" s="17">
        <v>500</v>
      </c>
      <c r="O7" s="17">
        <v>231.06</v>
      </c>
      <c r="P7" s="17">
        <v>0</v>
      </c>
      <c r="Q7" s="17">
        <v>46.66</v>
      </c>
      <c r="R7" s="36">
        <v>0</v>
      </c>
      <c r="S7" s="36">
        <v>0</v>
      </c>
      <c r="T7" s="36">
        <v>0</v>
      </c>
      <c r="U7" s="36">
        <v>0</v>
      </c>
      <c r="V7" s="36">
        <v>5.2</v>
      </c>
      <c r="W7" s="36">
        <v>26</v>
      </c>
      <c r="X7" s="36">
        <v>142</v>
      </c>
      <c r="Y7" s="36">
        <v>5</v>
      </c>
      <c r="Z7" s="36">
        <v>27</v>
      </c>
      <c r="AA7" s="17" t="s">
        <v>155</v>
      </c>
      <c r="AB7" s="43">
        <v>603.216441</v>
      </c>
      <c r="AC7" s="45">
        <v>112.587231</v>
      </c>
      <c r="AD7" s="44">
        <v>61.916328</v>
      </c>
      <c r="AE7" s="43" t="s">
        <v>149</v>
      </c>
      <c r="AF7" s="17" t="s">
        <v>150</v>
      </c>
      <c r="AG7">
        <f t="shared" ref="AG7:AG48" si="3">AB7+AC7</f>
        <v>715.803672</v>
      </c>
    </row>
    <row r="8" ht="67.5" spans="1:33">
      <c r="A8" s="17">
        <v>3</v>
      </c>
      <c r="B8" s="17" t="s">
        <v>27</v>
      </c>
      <c r="C8" s="17" t="s">
        <v>156</v>
      </c>
      <c r="D8" s="17" t="s">
        <v>157</v>
      </c>
      <c r="E8" s="17" t="s">
        <v>158</v>
      </c>
      <c r="F8" s="17" t="s">
        <v>142</v>
      </c>
      <c r="G8" s="17" t="s">
        <v>143</v>
      </c>
      <c r="H8" s="17" t="s">
        <v>144</v>
      </c>
      <c r="I8" s="31" t="s">
        <v>159</v>
      </c>
      <c r="J8" s="31" t="s">
        <v>160</v>
      </c>
      <c r="K8" s="17" t="s">
        <v>161</v>
      </c>
      <c r="L8" s="32">
        <f t="shared" si="1"/>
        <v>54</v>
      </c>
      <c r="M8" s="32">
        <f t="shared" si="2"/>
        <v>54</v>
      </c>
      <c r="N8" s="17">
        <v>54</v>
      </c>
      <c r="O8" s="17">
        <v>0</v>
      </c>
      <c r="P8" s="17">
        <v>0</v>
      </c>
      <c r="Q8" s="17">
        <v>0</v>
      </c>
      <c r="R8" s="36">
        <v>0</v>
      </c>
      <c r="S8" s="36">
        <v>0</v>
      </c>
      <c r="T8" s="36">
        <v>0</v>
      </c>
      <c r="U8" s="36">
        <v>0</v>
      </c>
      <c r="V8" s="36">
        <v>5</v>
      </c>
      <c r="W8" s="36">
        <v>79</v>
      </c>
      <c r="X8" s="36">
        <v>348</v>
      </c>
      <c r="Y8" s="36">
        <v>4</v>
      </c>
      <c r="Z8" s="36">
        <v>17</v>
      </c>
      <c r="AA8" s="17" t="s">
        <v>162</v>
      </c>
      <c r="AB8" s="43">
        <v>39.552682</v>
      </c>
      <c r="AC8" s="44">
        <v>0</v>
      </c>
      <c r="AD8" s="44">
        <v>14.447318</v>
      </c>
      <c r="AE8" s="43" t="s">
        <v>163</v>
      </c>
      <c r="AF8" s="17" t="s">
        <v>156</v>
      </c>
      <c r="AG8">
        <f t="shared" si="3"/>
        <v>39.552682</v>
      </c>
    </row>
    <row r="9" ht="108" spans="1:33">
      <c r="A9" s="17">
        <v>4</v>
      </c>
      <c r="B9" s="17" t="s">
        <v>27</v>
      </c>
      <c r="C9" s="17" t="s">
        <v>164</v>
      </c>
      <c r="D9" s="17" t="s">
        <v>165</v>
      </c>
      <c r="E9" s="17" t="s">
        <v>166</v>
      </c>
      <c r="F9" s="17" t="s">
        <v>142</v>
      </c>
      <c r="G9" s="17" t="s">
        <v>143</v>
      </c>
      <c r="H9" s="17" t="s">
        <v>144</v>
      </c>
      <c r="I9" s="31" t="s">
        <v>167</v>
      </c>
      <c r="J9" s="31" t="s">
        <v>168</v>
      </c>
      <c r="K9" s="17" t="s">
        <v>169</v>
      </c>
      <c r="L9" s="32">
        <f t="shared" si="1"/>
        <v>446.984</v>
      </c>
      <c r="M9" s="32">
        <f t="shared" si="2"/>
        <v>446.984</v>
      </c>
      <c r="N9" s="32">
        <v>446.984</v>
      </c>
      <c r="O9" s="17">
        <v>0</v>
      </c>
      <c r="P9" s="17">
        <v>0</v>
      </c>
      <c r="Q9" s="17">
        <v>0</v>
      </c>
      <c r="R9" s="36">
        <v>0</v>
      </c>
      <c r="S9" s="36">
        <v>0</v>
      </c>
      <c r="T9" s="36">
        <v>0</v>
      </c>
      <c r="U9" s="36">
        <v>0</v>
      </c>
      <c r="V9" s="36">
        <v>9</v>
      </c>
      <c r="W9" s="36">
        <v>91</v>
      </c>
      <c r="X9" s="36">
        <v>418</v>
      </c>
      <c r="Y9" s="36">
        <v>7</v>
      </c>
      <c r="Z9" s="36">
        <v>36</v>
      </c>
      <c r="AA9" s="17" t="s">
        <v>170</v>
      </c>
      <c r="AB9" s="43">
        <v>357.336589</v>
      </c>
      <c r="AC9" s="44">
        <v>3.1486</v>
      </c>
      <c r="AD9" s="44">
        <v>86.498811</v>
      </c>
      <c r="AE9" s="43" t="s">
        <v>171</v>
      </c>
      <c r="AF9" s="17" t="s">
        <v>164</v>
      </c>
      <c r="AG9">
        <f t="shared" si="3"/>
        <v>360.485189</v>
      </c>
    </row>
    <row r="10" ht="162" spans="1:33">
      <c r="A10" s="17">
        <v>5</v>
      </c>
      <c r="B10" s="17" t="s">
        <v>27</v>
      </c>
      <c r="C10" s="17" t="s">
        <v>172</v>
      </c>
      <c r="D10" s="17" t="s">
        <v>173</v>
      </c>
      <c r="E10" s="17" t="s">
        <v>174</v>
      </c>
      <c r="F10" s="17" t="s">
        <v>142</v>
      </c>
      <c r="G10" s="17" t="s">
        <v>175</v>
      </c>
      <c r="H10" s="17" t="s">
        <v>176</v>
      </c>
      <c r="I10" s="33">
        <v>45261</v>
      </c>
      <c r="J10" s="33">
        <v>45444</v>
      </c>
      <c r="K10" s="17" t="s">
        <v>177</v>
      </c>
      <c r="L10" s="32">
        <f t="shared" si="1"/>
        <v>140</v>
      </c>
      <c r="M10" s="32">
        <f t="shared" si="2"/>
        <v>140</v>
      </c>
      <c r="N10" s="17">
        <v>140</v>
      </c>
      <c r="O10" s="17"/>
      <c r="P10" s="17"/>
      <c r="Q10" s="17"/>
      <c r="R10" s="17"/>
      <c r="S10" s="17"/>
      <c r="T10" s="17"/>
      <c r="U10" s="17"/>
      <c r="V10" s="17">
        <v>4.2</v>
      </c>
      <c r="W10" s="17">
        <v>85</v>
      </c>
      <c r="X10" s="17">
        <v>418</v>
      </c>
      <c r="Y10" s="17">
        <v>38</v>
      </c>
      <c r="Z10" s="17">
        <v>196</v>
      </c>
      <c r="AA10" s="17" t="s">
        <v>178</v>
      </c>
      <c r="AB10" s="43">
        <v>0</v>
      </c>
      <c r="AC10" s="44">
        <v>7</v>
      </c>
      <c r="AD10" s="44">
        <v>133</v>
      </c>
      <c r="AE10" s="43" t="s">
        <v>179</v>
      </c>
      <c r="AF10" s="17" t="s">
        <v>172</v>
      </c>
      <c r="AG10">
        <f t="shared" si="3"/>
        <v>7</v>
      </c>
    </row>
    <row r="11" ht="148.5" spans="1:33">
      <c r="A11" s="17">
        <v>6</v>
      </c>
      <c r="B11" s="17" t="s">
        <v>27</v>
      </c>
      <c r="C11" s="17" t="s">
        <v>180</v>
      </c>
      <c r="D11" s="17" t="s">
        <v>102</v>
      </c>
      <c r="E11" s="17" t="s">
        <v>181</v>
      </c>
      <c r="F11" s="17" t="s">
        <v>142</v>
      </c>
      <c r="G11" s="17" t="s">
        <v>175</v>
      </c>
      <c r="H11" s="17" t="s">
        <v>176</v>
      </c>
      <c r="I11" s="33">
        <v>45261</v>
      </c>
      <c r="J11" s="33">
        <v>45261</v>
      </c>
      <c r="K11" s="17" t="s">
        <v>177</v>
      </c>
      <c r="L11" s="32">
        <f t="shared" si="1"/>
        <v>140</v>
      </c>
      <c r="M11" s="32">
        <f t="shared" si="2"/>
        <v>140</v>
      </c>
      <c r="N11" s="17">
        <v>140</v>
      </c>
      <c r="O11" s="17"/>
      <c r="P11" s="17"/>
      <c r="Q11" s="17"/>
      <c r="R11" s="17"/>
      <c r="S11" s="17"/>
      <c r="T11" s="17"/>
      <c r="U11" s="17"/>
      <c r="V11" s="17">
        <v>7</v>
      </c>
      <c r="W11" s="17">
        <v>132</v>
      </c>
      <c r="X11" s="17">
        <v>572</v>
      </c>
      <c r="Y11" s="17">
        <v>9</v>
      </c>
      <c r="Z11" s="17">
        <v>30</v>
      </c>
      <c r="AA11" s="17" t="s">
        <v>178</v>
      </c>
      <c r="AB11" s="43">
        <v>0</v>
      </c>
      <c r="AC11" s="44">
        <v>140</v>
      </c>
      <c r="AD11" s="44">
        <v>0</v>
      </c>
      <c r="AE11" s="43"/>
      <c r="AF11" s="17" t="s">
        <v>180</v>
      </c>
      <c r="AG11">
        <f t="shared" si="3"/>
        <v>140</v>
      </c>
    </row>
    <row r="12" ht="13.5" spans="1:33">
      <c r="A12" s="16" t="s">
        <v>182</v>
      </c>
      <c r="B12" s="16"/>
      <c r="C12" s="16"/>
      <c r="D12" s="16"/>
      <c r="E12" s="16">
        <v>18</v>
      </c>
      <c r="F12" s="16"/>
      <c r="G12" s="16"/>
      <c r="H12" s="16"/>
      <c r="I12" s="30"/>
      <c r="J12" s="30"/>
      <c r="K12" s="16"/>
      <c r="L12" s="34">
        <f t="shared" ref="L12:Z12" si="4">SUM(L13:L30)</f>
        <v>9699.736</v>
      </c>
      <c r="M12" s="34">
        <f t="shared" si="4"/>
        <v>9699.736</v>
      </c>
      <c r="N12" s="34">
        <f t="shared" si="4"/>
        <v>7452.716</v>
      </c>
      <c r="O12" s="16">
        <f t="shared" si="4"/>
        <v>1760</v>
      </c>
      <c r="P12" s="16">
        <f t="shared" si="4"/>
        <v>0</v>
      </c>
      <c r="Q12" s="16">
        <f t="shared" si="4"/>
        <v>487.02</v>
      </c>
      <c r="R12" s="16">
        <f t="shared" si="4"/>
        <v>0</v>
      </c>
      <c r="S12" s="16">
        <f t="shared" si="4"/>
        <v>0</v>
      </c>
      <c r="T12" s="16">
        <f t="shared" si="4"/>
        <v>0</v>
      </c>
      <c r="U12" s="16">
        <f t="shared" si="4"/>
        <v>0</v>
      </c>
      <c r="V12" s="16">
        <f t="shared" si="4"/>
        <v>85.79</v>
      </c>
      <c r="W12" s="16">
        <f t="shared" si="4"/>
        <v>1893</v>
      </c>
      <c r="X12" s="16">
        <f t="shared" si="4"/>
        <v>8057</v>
      </c>
      <c r="Y12" s="16">
        <f t="shared" si="4"/>
        <v>348</v>
      </c>
      <c r="Z12" s="16">
        <f t="shared" si="4"/>
        <v>1345</v>
      </c>
      <c r="AA12" s="16"/>
      <c r="AB12" s="43"/>
      <c r="AC12" s="44"/>
      <c r="AD12" s="44">
        <v>9699.736</v>
      </c>
      <c r="AE12" s="43"/>
      <c r="AF12" s="16"/>
      <c r="AG12">
        <f t="shared" si="3"/>
        <v>0</v>
      </c>
    </row>
    <row r="13" ht="135" spans="1:33">
      <c r="A13" s="17">
        <v>1</v>
      </c>
      <c r="B13" s="17" t="s">
        <v>27</v>
      </c>
      <c r="C13" s="17" t="s">
        <v>183</v>
      </c>
      <c r="D13" s="17" t="s">
        <v>29</v>
      </c>
      <c r="E13" s="17" t="s">
        <v>184</v>
      </c>
      <c r="F13" s="17" t="s">
        <v>142</v>
      </c>
      <c r="G13" s="17" t="s">
        <v>143</v>
      </c>
      <c r="H13" s="17" t="s">
        <v>144</v>
      </c>
      <c r="I13" s="31" t="s">
        <v>153</v>
      </c>
      <c r="J13" s="31" t="s">
        <v>185</v>
      </c>
      <c r="K13" s="17" t="s">
        <v>186</v>
      </c>
      <c r="L13" s="32">
        <f t="shared" ref="L13:L30" si="5">N13+O13+P13+Q13</f>
        <v>2505</v>
      </c>
      <c r="M13" s="32">
        <f t="shared" ref="M13:M30" si="6">N13+O13+P13+Q13+R13+S13+T13+U13</f>
        <v>2505</v>
      </c>
      <c r="N13" s="17">
        <v>1853.5</v>
      </c>
      <c r="O13" s="17">
        <v>550</v>
      </c>
      <c r="P13" s="17">
        <v>0</v>
      </c>
      <c r="Q13" s="17">
        <v>101.5</v>
      </c>
      <c r="R13" s="36">
        <v>0</v>
      </c>
      <c r="S13" s="36">
        <v>0</v>
      </c>
      <c r="T13" s="36">
        <v>0</v>
      </c>
      <c r="U13" s="36">
        <v>0</v>
      </c>
      <c r="V13" s="36">
        <v>0</v>
      </c>
      <c r="W13" s="36">
        <v>91</v>
      </c>
      <c r="X13" s="36">
        <v>418</v>
      </c>
      <c r="Y13" s="36">
        <v>7</v>
      </c>
      <c r="Z13" s="36">
        <v>36</v>
      </c>
      <c r="AA13" s="17" t="s">
        <v>155</v>
      </c>
      <c r="AB13" s="43">
        <v>2230.987351</v>
      </c>
      <c r="AC13" s="44">
        <v>37.5200000000002</v>
      </c>
      <c r="AD13" s="44">
        <v>236.492649</v>
      </c>
      <c r="AE13" s="43" t="s">
        <v>187</v>
      </c>
      <c r="AF13" s="17" t="s">
        <v>183</v>
      </c>
      <c r="AG13">
        <f t="shared" si="3"/>
        <v>2268.507351</v>
      </c>
    </row>
    <row r="14" ht="94.5" spans="1:33">
      <c r="A14" s="17">
        <v>2</v>
      </c>
      <c r="B14" s="17" t="s">
        <v>27</v>
      </c>
      <c r="C14" s="17" t="s">
        <v>188</v>
      </c>
      <c r="D14" s="17" t="s">
        <v>189</v>
      </c>
      <c r="E14" s="17" t="s">
        <v>190</v>
      </c>
      <c r="F14" s="17" t="s">
        <v>142</v>
      </c>
      <c r="G14" s="17" t="s">
        <v>143</v>
      </c>
      <c r="H14" s="17" t="s">
        <v>144</v>
      </c>
      <c r="I14" s="31" t="s">
        <v>153</v>
      </c>
      <c r="J14" s="31" t="s">
        <v>191</v>
      </c>
      <c r="K14" s="17" t="s">
        <v>192</v>
      </c>
      <c r="L14" s="32">
        <f t="shared" si="5"/>
        <v>100</v>
      </c>
      <c r="M14" s="32">
        <f t="shared" si="6"/>
        <v>100</v>
      </c>
      <c r="N14" s="17">
        <v>60</v>
      </c>
      <c r="O14" s="17">
        <v>40</v>
      </c>
      <c r="P14" s="17">
        <v>0</v>
      </c>
      <c r="Q14" s="17">
        <v>0</v>
      </c>
      <c r="R14" s="36">
        <v>0</v>
      </c>
      <c r="S14" s="36">
        <v>0</v>
      </c>
      <c r="T14" s="36">
        <v>0</v>
      </c>
      <c r="U14" s="36">
        <v>0</v>
      </c>
      <c r="V14" s="36">
        <v>0</v>
      </c>
      <c r="W14" s="36">
        <v>76</v>
      </c>
      <c r="X14" s="36">
        <v>276</v>
      </c>
      <c r="Y14" s="36">
        <v>27</v>
      </c>
      <c r="Z14" s="36">
        <v>97</v>
      </c>
      <c r="AA14" s="17" t="s">
        <v>155</v>
      </c>
      <c r="AB14" s="43">
        <v>86.70206</v>
      </c>
      <c r="AC14" s="44">
        <v>0</v>
      </c>
      <c r="AD14" s="44">
        <v>13.29794</v>
      </c>
      <c r="AE14" s="43" t="s">
        <v>193</v>
      </c>
      <c r="AF14" s="17" t="s">
        <v>188</v>
      </c>
      <c r="AG14">
        <f t="shared" si="3"/>
        <v>86.70206</v>
      </c>
    </row>
    <row r="15" ht="94.5" spans="1:33">
      <c r="A15" s="17">
        <v>3</v>
      </c>
      <c r="B15" s="17" t="s">
        <v>27</v>
      </c>
      <c r="C15" s="17" t="s">
        <v>59</v>
      </c>
      <c r="D15" s="17" t="s">
        <v>60</v>
      </c>
      <c r="E15" s="17" t="s">
        <v>194</v>
      </c>
      <c r="F15" s="17" t="s">
        <v>142</v>
      </c>
      <c r="G15" s="17" t="s">
        <v>143</v>
      </c>
      <c r="H15" s="17" t="s">
        <v>144</v>
      </c>
      <c r="I15" s="31" t="s">
        <v>195</v>
      </c>
      <c r="J15" s="31" t="s">
        <v>196</v>
      </c>
      <c r="K15" s="17" t="s">
        <v>161</v>
      </c>
      <c r="L15" s="32">
        <f t="shared" si="5"/>
        <v>400</v>
      </c>
      <c r="M15" s="32">
        <f t="shared" si="6"/>
        <v>400</v>
      </c>
      <c r="N15" s="17">
        <v>400</v>
      </c>
      <c r="O15" s="17">
        <v>0</v>
      </c>
      <c r="P15" s="17">
        <v>0</v>
      </c>
      <c r="Q15" s="17">
        <v>0</v>
      </c>
      <c r="R15" s="36">
        <v>0</v>
      </c>
      <c r="S15" s="36">
        <v>0</v>
      </c>
      <c r="T15" s="36">
        <v>0</v>
      </c>
      <c r="U15" s="36">
        <v>0</v>
      </c>
      <c r="V15" s="36">
        <v>0</v>
      </c>
      <c r="W15" s="36">
        <v>77</v>
      </c>
      <c r="X15" s="36">
        <v>444</v>
      </c>
      <c r="Y15" s="36">
        <v>12</v>
      </c>
      <c r="Z15" s="36">
        <v>63</v>
      </c>
      <c r="AA15" s="17" t="s">
        <v>197</v>
      </c>
      <c r="AB15" s="43">
        <v>310.251594</v>
      </c>
      <c r="AC15" s="44">
        <v>10.94</v>
      </c>
      <c r="AD15" s="44">
        <v>78.808406</v>
      </c>
      <c r="AE15" s="43" t="s">
        <v>198</v>
      </c>
      <c r="AF15" s="17" t="s">
        <v>59</v>
      </c>
      <c r="AG15">
        <f t="shared" si="3"/>
        <v>321.191594</v>
      </c>
    </row>
    <row r="16" ht="94.5" spans="1:33">
      <c r="A16" s="17">
        <v>4</v>
      </c>
      <c r="B16" s="17" t="s">
        <v>27</v>
      </c>
      <c r="C16" s="17" t="s">
        <v>61</v>
      </c>
      <c r="D16" s="17" t="s">
        <v>33</v>
      </c>
      <c r="E16" s="17" t="s">
        <v>199</v>
      </c>
      <c r="F16" s="17" t="s">
        <v>142</v>
      </c>
      <c r="G16" s="17" t="s">
        <v>143</v>
      </c>
      <c r="H16" s="17" t="s">
        <v>144</v>
      </c>
      <c r="I16" s="31" t="s">
        <v>195</v>
      </c>
      <c r="J16" s="31" t="s">
        <v>196</v>
      </c>
      <c r="K16" s="17" t="s">
        <v>161</v>
      </c>
      <c r="L16" s="32">
        <f t="shared" si="5"/>
        <v>400.64</v>
      </c>
      <c r="M16" s="32">
        <f t="shared" si="6"/>
        <v>400.64</v>
      </c>
      <c r="N16" s="17">
        <v>400.64</v>
      </c>
      <c r="O16" s="17">
        <v>0</v>
      </c>
      <c r="P16" s="17">
        <v>0</v>
      </c>
      <c r="Q16" s="17">
        <v>0</v>
      </c>
      <c r="R16" s="36">
        <v>0</v>
      </c>
      <c r="S16" s="36">
        <v>0</v>
      </c>
      <c r="T16" s="36">
        <v>0</v>
      </c>
      <c r="U16" s="36">
        <v>0</v>
      </c>
      <c r="V16" s="36">
        <v>0</v>
      </c>
      <c r="W16" s="36">
        <v>79</v>
      </c>
      <c r="X16" s="36">
        <v>348</v>
      </c>
      <c r="Y16" s="36">
        <v>4</v>
      </c>
      <c r="Z16" s="36">
        <v>17</v>
      </c>
      <c r="AA16" s="17" t="s">
        <v>200</v>
      </c>
      <c r="AB16" s="43">
        <v>272.038406</v>
      </c>
      <c r="AC16" s="44">
        <v>9.366</v>
      </c>
      <c r="AD16" s="44">
        <v>119.235594</v>
      </c>
      <c r="AE16" s="43" t="s">
        <v>201</v>
      </c>
      <c r="AF16" s="17" t="s">
        <v>61</v>
      </c>
      <c r="AG16">
        <f t="shared" si="3"/>
        <v>281.404406</v>
      </c>
    </row>
    <row r="17" ht="81" spans="1:33">
      <c r="A17" s="17">
        <v>5</v>
      </c>
      <c r="B17" s="17" t="s">
        <v>27</v>
      </c>
      <c r="C17" s="17" t="s">
        <v>62</v>
      </c>
      <c r="D17" s="17" t="s">
        <v>63</v>
      </c>
      <c r="E17" s="17" t="s">
        <v>202</v>
      </c>
      <c r="F17" s="17" t="s">
        <v>142</v>
      </c>
      <c r="G17" s="17" t="s">
        <v>143</v>
      </c>
      <c r="H17" s="17" t="s">
        <v>144</v>
      </c>
      <c r="I17" s="31" t="s">
        <v>195</v>
      </c>
      <c r="J17" s="31" t="s">
        <v>196</v>
      </c>
      <c r="K17" s="17" t="s">
        <v>161</v>
      </c>
      <c r="L17" s="32">
        <f t="shared" si="5"/>
        <v>723.006</v>
      </c>
      <c r="M17" s="32">
        <f t="shared" si="6"/>
        <v>723.006</v>
      </c>
      <c r="N17" s="32">
        <v>723.006</v>
      </c>
      <c r="O17" s="17">
        <v>0</v>
      </c>
      <c r="P17" s="17">
        <v>0</v>
      </c>
      <c r="Q17" s="17">
        <v>0</v>
      </c>
      <c r="R17" s="36">
        <v>0</v>
      </c>
      <c r="S17" s="36">
        <v>0</v>
      </c>
      <c r="T17" s="36">
        <v>0</v>
      </c>
      <c r="U17" s="36">
        <v>0</v>
      </c>
      <c r="V17" s="36">
        <v>0</v>
      </c>
      <c r="W17" s="36">
        <v>51</v>
      </c>
      <c r="X17" s="36">
        <v>170</v>
      </c>
      <c r="Y17" s="36">
        <v>15</v>
      </c>
      <c r="Z17" s="36">
        <v>38</v>
      </c>
      <c r="AA17" s="17" t="s">
        <v>203</v>
      </c>
      <c r="AB17" s="43">
        <v>427.303769</v>
      </c>
      <c r="AC17" s="44">
        <v>295.702231</v>
      </c>
      <c r="AD17" s="44">
        <v>0</v>
      </c>
      <c r="AE17" s="43">
        <v>0</v>
      </c>
      <c r="AF17" s="17" t="s">
        <v>62</v>
      </c>
      <c r="AG17">
        <f t="shared" si="3"/>
        <v>723.006</v>
      </c>
    </row>
    <row r="18" ht="40.5" spans="1:33">
      <c r="A18" s="17">
        <v>6</v>
      </c>
      <c r="B18" s="17" t="s">
        <v>27</v>
      </c>
      <c r="C18" s="17" t="s">
        <v>204</v>
      </c>
      <c r="D18" s="17" t="s">
        <v>205</v>
      </c>
      <c r="E18" s="17" t="s">
        <v>206</v>
      </c>
      <c r="F18" s="17" t="s">
        <v>142</v>
      </c>
      <c r="G18" s="17" t="s">
        <v>143</v>
      </c>
      <c r="H18" s="17" t="s">
        <v>144</v>
      </c>
      <c r="I18" s="31" t="s">
        <v>207</v>
      </c>
      <c r="J18" s="31" t="s">
        <v>196</v>
      </c>
      <c r="K18" s="17" t="s">
        <v>161</v>
      </c>
      <c r="L18" s="32">
        <f t="shared" si="5"/>
        <v>15</v>
      </c>
      <c r="M18" s="32">
        <f t="shared" si="6"/>
        <v>15</v>
      </c>
      <c r="N18" s="17">
        <v>15</v>
      </c>
      <c r="O18" s="17">
        <v>0</v>
      </c>
      <c r="P18" s="17">
        <v>0</v>
      </c>
      <c r="Q18" s="17">
        <v>0</v>
      </c>
      <c r="R18" s="36">
        <v>0</v>
      </c>
      <c r="S18" s="36">
        <v>0</v>
      </c>
      <c r="T18" s="36">
        <v>0</v>
      </c>
      <c r="U18" s="36">
        <v>0</v>
      </c>
      <c r="V18" s="36">
        <v>0</v>
      </c>
      <c r="W18" s="36">
        <v>76</v>
      </c>
      <c r="X18" s="36">
        <v>276</v>
      </c>
      <c r="Y18" s="36">
        <v>27</v>
      </c>
      <c r="Z18" s="36">
        <v>97</v>
      </c>
      <c r="AA18" s="17" t="s">
        <v>162</v>
      </c>
      <c r="AB18" s="43">
        <v>15</v>
      </c>
      <c r="AC18" s="44">
        <v>0</v>
      </c>
      <c r="AD18" s="44">
        <v>0</v>
      </c>
      <c r="AE18" s="43">
        <v>0</v>
      </c>
      <c r="AF18" s="17" t="s">
        <v>204</v>
      </c>
      <c r="AG18">
        <f t="shared" si="3"/>
        <v>15</v>
      </c>
    </row>
    <row r="19" ht="81" spans="1:33">
      <c r="A19" s="17">
        <v>7</v>
      </c>
      <c r="B19" s="17" t="s">
        <v>27</v>
      </c>
      <c r="C19" s="17" t="s">
        <v>208</v>
      </c>
      <c r="D19" s="17" t="s">
        <v>209</v>
      </c>
      <c r="E19" s="17" t="s">
        <v>210</v>
      </c>
      <c r="F19" s="17" t="s">
        <v>142</v>
      </c>
      <c r="G19" s="17" t="s">
        <v>143</v>
      </c>
      <c r="H19" s="17" t="s">
        <v>144</v>
      </c>
      <c r="I19" s="31" t="s">
        <v>211</v>
      </c>
      <c r="J19" s="31" t="s">
        <v>146</v>
      </c>
      <c r="K19" s="17" t="s">
        <v>186</v>
      </c>
      <c r="L19" s="32">
        <f t="shared" si="5"/>
        <v>202.92</v>
      </c>
      <c r="M19" s="32">
        <f t="shared" si="6"/>
        <v>202.92</v>
      </c>
      <c r="N19" s="17">
        <v>150</v>
      </c>
      <c r="O19" s="17">
        <v>40</v>
      </c>
      <c r="P19" s="17">
        <v>0</v>
      </c>
      <c r="Q19" s="17">
        <v>12.92</v>
      </c>
      <c r="R19" s="36">
        <v>0</v>
      </c>
      <c r="S19" s="36">
        <v>0</v>
      </c>
      <c r="T19" s="36">
        <v>0</v>
      </c>
      <c r="U19" s="36">
        <v>0</v>
      </c>
      <c r="V19" s="36">
        <v>10.45</v>
      </c>
      <c r="W19" s="36">
        <v>92</v>
      </c>
      <c r="X19" s="36">
        <v>302</v>
      </c>
      <c r="Y19" s="36">
        <v>16</v>
      </c>
      <c r="Z19" s="36">
        <v>65</v>
      </c>
      <c r="AA19" s="17" t="s">
        <v>155</v>
      </c>
      <c r="AB19" s="43">
        <v>185.731202</v>
      </c>
      <c r="AC19" s="44">
        <v>0</v>
      </c>
      <c r="AD19" s="44">
        <v>17.188798</v>
      </c>
      <c r="AE19" s="43" t="s">
        <v>212</v>
      </c>
      <c r="AF19" s="17" t="s">
        <v>208</v>
      </c>
      <c r="AG19">
        <f t="shared" si="3"/>
        <v>185.731202</v>
      </c>
    </row>
    <row r="20" ht="108" spans="1:33">
      <c r="A20" s="17">
        <v>8</v>
      </c>
      <c r="B20" s="17" t="s">
        <v>27</v>
      </c>
      <c r="C20" s="17" t="s">
        <v>213</v>
      </c>
      <c r="D20" s="17" t="s">
        <v>214</v>
      </c>
      <c r="E20" s="17" t="s">
        <v>215</v>
      </c>
      <c r="F20" s="17" t="s">
        <v>142</v>
      </c>
      <c r="G20" s="17" t="s">
        <v>143</v>
      </c>
      <c r="H20" s="17" t="s">
        <v>144</v>
      </c>
      <c r="I20" s="31" t="s">
        <v>211</v>
      </c>
      <c r="J20" s="31" t="s">
        <v>216</v>
      </c>
      <c r="K20" s="17" t="s">
        <v>217</v>
      </c>
      <c r="L20" s="32">
        <f t="shared" si="5"/>
        <v>268</v>
      </c>
      <c r="M20" s="32">
        <f t="shared" si="6"/>
        <v>268</v>
      </c>
      <c r="N20" s="17">
        <v>268</v>
      </c>
      <c r="O20" s="17">
        <v>0</v>
      </c>
      <c r="P20" s="17">
        <v>0</v>
      </c>
      <c r="Q20" s="17">
        <v>0</v>
      </c>
      <c r="R20" s="36">
        <v>0</v>
      </c>
      <c r="S20" s="36">
        <v>0</v>
      </c>
      <c r="T20" s="36">
        <v>0</v>
      </c>
      <c r="U20" s="36">
        <v>0</v>
      </c>
      <c r="V20" s="36">
        <v>4.55</v>
      </c>
      <c r="W20" s="36">
        <v>55</v>
      </c>
      <c r="X20" s="36">
        <v>192</v>
      </c>
      <c r="Y20" s="36">
        <v>19</v>
      </c>
      <c r="Z20" s="36">
        <v>48</v>
      </c>
      <c r="AA20" s="17" t="s">
        <v>155</v>
      </c>
      <c r="AB20" s="43">
        <v>194.148486</v>
      </c>
      <c r="AC20" s="44">
        <v>45.33633</v>
      </c>
      <c r="AD20" s="44">
        <v>28.515184</v>
      </c>
      <c r="AE20" s="43" t="s">
        <v>218</v>
      </c>
      <c r="AF20" s="17" t="s">
        <v>213</v>
      </c>
      <c r="AG20">
        <f t="shared" si="3"/>
        <v>239.484816</v>
      </c>
    </row>
    <row r="21" ht="175.5" spans="1:33">
      <c r="A21" s="17">
        <v>9</v>
      </c>
      <c r="B21" s="17" t="s">
        <v>27</v>
      </c>
      <c r="C21" s="17" t="s">
        <v>219</v>
      </c>
      <c r="D21" s="17" t="s">
        <v>220</v>
      </c>
      <c r="E21" s="17" t="s">
        <v>221</v>
      </c>
      <c r="F21" s="17" t="s">
        <v>142</v>
      </c>
      <c r="G21" s="17" t="s">
        <v>143</v>
      </c>
      <c r="H21" s="17" t="s">
        <v>144</v>
      </c>
      <c r="I21" s="31" t="s">
        <v>211</v>
      </c>
      <c r="J21" s="31" t="s">
        <v>146</v>
      </c>
      <c r="K21" s="17" t="s">
        <v>222</v>
      </c>
      <c r="L21" s="32">
        <f t="shared" si="5"/>
        <v>635.62</v>
      </c>
      <c r="M21" s="32">
        <f t="shared" si="6"/>
        <v>635.62</v>
      </c>
      <c r="N21" s="17">
        <v>448.78</v>
      </c>
      <c r="O21" s="17">
        <v>100</v>
      </c>
      <c r="P21" s="17">
        <v>0</v>
      </c>
      <c r="Q21" s="17">
        <v>86.84</v>
      </c>
      <c r="R21" s="36">
        <v>0</v>
      </c>
      <c r="S21" s="36">
        <v>0</v>
      </c>
      <c r="T21" s="36">
        <v>0</v>
      </c>
      <c r="U21" s="36">
        <v>0</v>
      </c>
      <c r="V21" s="36">
        <v>30.77</v>
      </c>
      <c r="W21" s="36">
        <v>261</v>
      </c>
      <c r="X21" s="36">
        <v>1024</v>
      </c>
      <c r="Y21" s="36">
        <v>79</v>
      </c>
      <c r="Z21" s="36">
        <v>302</v>
      </c>
      <c r="AA21" s="17" t="s">
        <v>155</v>
      </c>
      <c r="AB21" s="43">
        <v>635.62</v>
      </c>
      <c r="AC21" s="44">
        <v>0</v>
      </c>
      <c r="AD21" s="44">
        <v>0</v>
      </c>
      <c r="AE21" s="43">
        <v>0</v>
      </c>
      <c r="AF21" s="17" t="s">
        <v>219</v>
      </c>
      <c r="AG21">
        <f t="shared" si="3"/>
        <v>635.62</v>
      </c>
    </row>
    <row r="22" ht="94.5" spans="1:33">
      <c r="A22" s="17">
        <v>10</v>
      </c>
      <c r="B22" s="17" t="s">
        <v>27</v>
      </c>
      <c r="C22" s="17" t="s">
        <v>223</v>
      </c>
      <c r="D22" s="17" t="s">
        <v>224</v>
      </c>
      <c r="E22" s="17" t="s">
        <v>225</v>
      </c>
      <c r="F22" s="17" t="s">
        <v>142</v>
      </c>
      <c r="G22" s="17" t="s">
        <v>143</v>
      </c>
      <c r="H22" s="17" t="s">
        <v>144</v>
      </c>
      <c r="I22" s="31" t="s">
        <v>226</v>
      </c>
      <c r="J22" s="31" t="s">
        <v>227</v>
      </c>
      <c r="K22" s="17" t="s">
        <v>217</v>
      </c>
      <c r="L22" s="32">
        <f t="shared" si="5"/>
        <v>242</v>
      </c>
      <c r="M22" s="32">
        <f t="shared" si="6"/>
        <v>242</v>
      </c>
      <c r="N22" s="17">
        <v>242</v>
      </c>
      <c r="O22" s="17">
        <v>0</v>
      </c>
      <c r="P22" s="17">
        <v>0</v>
      </c>
      <c r="Q22" s="17">
        <v>0</v>
      </c>
      <c r="R22" s="36">
        <v>0</v>
      </c>
      <c r="S22" s="36">
        <v>0</v>
      </c>
      <c r="T22" s="36">
        <v>0</v>
      </c>
      <c r="U22" s="36">
        <v>0</v>
      </c>
      <c r="V22" s="36">
        <v>3.15</v>
      </c>
      <c r="W22" s="36">
        <v>88</v>
      </c>
      <c r="X22" s="36">
        <v>307</v>
      </c>
      <c r="Y22" s="36">
        <v>21</v>
      </c>
      <c r="Z22" s="36">
        <v>65</v>
      </c>
      <c r="AA22" s="17" t="s">
        <v>155</v>
      </c>
      <c r="AB22" s="43">
        <v>217.16731</v>
      </c>
      <c r="AC22" s="44">
        <v>0</v>
      </c>
      <c r="AD22" s="44">
        <v>24.83269</v>
      </c>
      <c r="AE22" s="43" t="s">
        <v>228</v>
      </c>
      <c r="AF22" s="17" t="s">
        <v>223</v>
      </c>
      <c r="AG22">
        <f t="shared" si="3"/>
        <v>217.16731</v>
      </c>
    </row>
    <row r="23" ht="81" spans="1:33">
      <c r="A23" s="17">
        <v>11</v>
      </c>
      <c r="B23" s="17" t="s">
        <v>27</v>
      </c>
      <c r="C23" s="17" t="s">
        <v>229</v>
      </c>
      <c r="D23" s="17" t="s">
        <v>230</v>
      </c>
      <c r="E23" s="17" t="s">
        <v>231</v>
      </c>
      <c r="F23" s="17" t="s">
        <v>142</v>
      </c>
      <c r="G23" s="17" t="s">
        <v>143</v>
      </c>
      <c r="H23" s="17" t="s">
        <v>144</v>
      </c>
      <c r="I23" s="31" t="s">
        <v>153</v>
      </c>
      <c r="J23" s="31" t="s">
        <v>232</v>
      </c>
      <c r="K23" s="17" t="s">
        <v>233</v>
      </c>
      <c r="L23" s="32">
        <f t="shared" si="5"/>
        <v>357.52</v>
      </c>
      <c r="M23" s="32">
        <f t="shared" si="6"/>
        <v>357.52</v>
      </c>
      <c r="N23" s="17">
        <v>238.2</v>
      </c>
      <c r="O23" s="17">
        <v>82</v>
      </c>
      <c r="P23" s="17">
        <v>0</v>
      </c>
      <c r="Q23" s="17">
        <v>37.32</v>
      </c>
      <c r="R23" s="36">
        <v>0</v>
      </c>
      <c r="S23" s="36">
        <v>0</v>
      </c>
      <c r="T23" s="36">
        <v>0</v>
      </c>
      <c r="U23" s="36">
        <v>0</v>
      </c>
      <c r="V23" s="36">
        <v>9.18</v>
      </c>
      <c r="W23" s="36">
        <v>75</v>
      </c>
      <c r="X23" s="36">
        <v>321</v>
      </c>
      <c r="Y23" s="36">
        <v>6</v>
      </c>
      <c r="Z23" s="36">
        <v>19</v>
      </c>
      <c r="AA23" s="17" t="s">
        <v>155</v>
      </c>
      <c r="AB23" s="43">
        <v>345.917459</v>
      </c>
      <c r="AC23" s="44">
        <v>0</v>
      </c>
      <c r="AD23" s="44">
        <v>11.602541</v>
      </c>
      <c r="AE23" s="43" t="s">
        <v>234</v>
      </c>
      <c r="AF23" s="17" t="s">
        <v>229</v>
      </c>
      <c r="AG23">
        <f t="shared" si="3"/>
        <v>345.917459</v>
      </c>
    </row>
    <row r="24" ht="135" spans="1:33">
      <c r="A24" s="17">
        <v>12</v>
      </c>
      <c r="B24" s="17" t="s">
        <v>27</v>
      </c>
      <c r="C24" s="17" t="s">
        <v>235</v>
      </c>
      <c r="D24" s="17" t="s">
        <v>236</v>
      </c>
      <c r="E24" s="17" t="s">
        <v>237</v>
      </c>
      <c r="F24" s="17" t="s">
        <v>142</v>
      </c>
      <c r="G24" s="17" t="s">
        <v>143</v>
      </c>
      <c r="H24" s="17" t="s">
        <v>144</v>
      </c>
      <c r="I24" s="31" t="s">
        <v>238</v>
      </c>
      <c r="J24" s="31" t="s">
        <v>239</v>
      </c>
      <c r="K24" s="17" t="s">
        <v>186</v>
      </c>
      <c r="L24" s="32">
        <f t="shared" si="5"/>
        <v>325.27</v>
      </c>
      <c r="M24" s="32">
        <f t="shared" si="6"/>
        <v>325.27</v>
      </c>
      <c r="N24" s="17">
        <v>216.6</v>
      </c>
      <c r="O24" s="17">
        <v>80</v>
      </c>
      <c r="P24" s="17">
        <v>0</v>
      </c>
      <c r="Q24" s="17">
        <v>28.67</v>
      </c>
      <c r="R24" s="36">
        <v>0</v>
      </c>
      <c r="S24" s="36">
        <v>0</v>
      </c>
      <c r="T24" s="36">
        <v>0</v>
      </c>
      <c r="U24" s="36">
        <v>0</v>
      </c>
      <c r="V24" s="36">
        <v>15.2</v>
      </c>
      <c r="W24" s="36">
        <v>158</v>
      </c>
      <c r="X24" s="36">
        <v>487</v>
      </c>
      <c r="Y24" s="36">
        <v>22</v>
      </c>
      <c r="Z24" s="36">
        <v>69</v>
      </c>
      <c r="AA24" s="17" t="s">
        <v>155</v>
      </c>
      <c r="AB24" s="43">
        <v>309.308046</v>
      </c>
      <c r="AC24" s="44">
        <v>0</v>
      </c>
      <c r="AD24" s="44">
        <v>15.961954</v>
      </c>
      <c r="AE24" s="43" t="s">
        <v>240</v>
      </c>
      <c r="AF24" s="17" t="s">
        <v>235</v>
      </c>
      <c r="AG24">
        <f t="shared" si="3"/>
        <v>309.308046</v>
      </c>
    </row>
    <row r="25" ht="67.5" spans="1:33">
      <c r="A25" s="17">
        <v>13</v>
      </c>
      <c r="B25" s="17" t="s">
        <v>27</v>
      </c>
      <c r="C25" s="17" t="s">
        <v>241</v>
      </c>
      <c r="D25" s="17" t="s">
        <v>242</v>
      </c>
      <c r="E25" s="17" t="s">
        <v>243</v>
      </c>
      <c r="F25" s="17" t="s">
        <v>142</v>
      </c>
      <c r="G25" s="17" t="s">
        <v>143</v>
      </c>
      <c r="H25" s="17" t="s">
        <v>144</v>
      </c>
      <c r="I25" s="31" t="s">
        <v>238</v>
      </c>
      <c r="J25" s="31" t="s">
        <v>239</v>
      </c>
      <c r="K25" s="17" t="s">
        <v>244</v>
      </c>
      <c r="L25" s="32">
        <f t="shared" si="5"/>
        <v>379.34</v>
      </c>
      <c r="M25" s="32">
        <f t="shared" si="6"/>
        <v>379.34</v>
      </c>
      <c r="N25" s="17">
        <v>296.57</v>
      </c>
      <c r="O25" s="17">
        <v>50</v>
      </c>
      <c r="P25" s="17">
        <v>0</v>
      </c>
      <c r="Q25" s="17">
        <v>32.77</v>
      </c>
      <c r="R25" s="36">
        <v>0</v>
      </c>
      <c r="S25" s="36">
        <v>0</v>
      </c>
      <c r="T25" s="36">
        <v>0</v>
      </c>
      <c r="U25" s="36">
        <v>0</v>
      </c>
      <c r="V25" s="36">
        <v>9.52</v>
      </c>
      <c r="W25" s="36">
        <v>379</v>
      </c>
      <c r="X25" s="36">
        <v>1769</v>
      </c>
      <c r="Y25" s="36">
        <v>52</v>
      </c>
      <c r="Z25" s="36">
        <v>235</v>
      </c>
      <c r="AA25" s="17" t="s">
        <v>155</v>
      </c>
      <c r="AB25" s="43">
        <v>293.193954</v>
      </c>
      <c r="AC25" s="45">
        <v>86.146046</v>
      </c>
      <c r="AD25" s="44">
        <v>0</v>
      </c>
      <c r="AE25" s="43" t="s">
        <v>171</v>
      </c>
      <c r="AF25" s="17" t="s">
        <v>241</v>
      </c>
      <c r="AG25">
        <f t="shared" si="3"/>
        <v>379.34</v>
      </c>
    </row>
    <row r="26" ht="40.5" spans="1:33">
      <c r="A26" s="17">
        <v>14</v>
      </c>
      <c r="B26" s="17" t="s">
        <v>27</v>
      </c>
      <c r="C26" s="17" t="s">
        <v>245</v>
      </c>
      <c r="D26" s="17" t="s">
        <v>96</v>
      </c>
      <c r="E26" s="17" t="s">
        <v>246</v>
      </c>
      <c r="F26" s="17" t="s">
        <v>142</v>
      </c>
      <c r="G26" s="17" t="s">
        <v>143</v>
      </c>
      <c r="H26" s="17" t="s">
        <v>144</v>
      </c>
      <c r="I26" s="31" t="s">
        <v>238</v>
      </c>
      <c r="J26" s="31" t="s">
        <v>247</v>
      </c>
      <c r="K26" s="17" t="s">
        <v>147</v>
      </c>
      <c r="L26" s="32">
        <f t="shared" si="5"/>
        <v>55.42</v>
      </c>
      <c r="M26" s="32">
        <f t="shared" si="6"/>
        <v>55.42</v>
      </c>
      <c r="N26" s="17">
        <v>47.42</v>
      </c>
      <c r="O26" s="17">
        <v>8</v>
      </c>
      <c r="P26" s="17">
        <v>0</v>
      </c>
      <c r="Q26" s="17">
        <v>0</v>
      </c>
      <c r="R26" s="36">
        <v>0</v>
      </c>
      <c r="S26" s="36">
        <v>0</v>
      </c>
      <c r="T26" s="36">
        <v>0</v>
      </c>
      <c r="U26" s="36">
        <v>0</v>
      </c>
      <c r="V26" s="36">
        <v>2.97</v>
      </c>
      <c r="W26" s="36">
        <v>31</v>
      </c>
      <c r="X26" s="36">
        <v>134</v>
      </c>
      <c r="Y26" s="36">
        <v>13</v>
      </c>
      <c r="Z26" s="36">
        <v>60</v>
      </c>
      <c r="AA26" s="17" t="s">
        <v>155</v>
      </c>
      <c r="AB26" s="43">
        <v>44.673522</v>
      </c>
      <c r="AC26" s="44">
        <v>0</v>
      </c>
      <c r="AD26" s="44">
        <v>10.746478</v>
      </c>
      <c r="AE26" s="43" t="s">
        <v>248</v>
      </c>
      <c r="AF26" s="17" t="s">
        <v>245</v>
      </c>
      <c r="AG26">
        <f t="shared" si="3"/>
        <v>44.673522</v>
      </c>
    </row>
    <row r="27" ht="108" spans="1:33">
      <c r="A27" s="17">
        <v>15</v>
      </c>
      <c r="B27" s="17" t="s">
        <v>27</v>
      </c>
      <c r="C27" s="17" t="s">
        <v>249</v>
      </c>
      <c r="D27" s="17" t="s">
        <v>29</v>
      </c>
      <c r="E27" s="17" t="s">
        <v>250</v>
      </c>
      <c r="F27" s="17" t="s">
        <v>251</v>
      </c>
      <c r="G27" s="17" t="s">
        <v>143</v>
      </c>
      <c r="H27" s="17" t="s">
        <v>144</v>
      </c>
      <c r="I27" s="31" t="s">
        <v>252</v>
      </c>
      <c r="J27" s="31" t="s">
        <v>253</v>
      </c>
      <c r="K27" s="17" t="s">
        <v>186</v>
      </c>
      <c r="L27" s="32">
        <f t="shared" si="5"/>
        <v>700</v>
      </c>
      <c r="M27" s="32">
        <f t="shared" si="6"/>
        <v>700</v>
      </c>
      <c r="N27" s="17">
        <v>420</v>
      </c>
      <c r="O27" s="17">
        <v>230</v>
      </c>
      <c r="P27" s="17">
        <v>0</v>
      </c>
      <c r="Q27" s="17">
        <v>50</v>
      </c>
      <c r="R27" s="36">
        <v>0</v>
      </c>
      <c r="S27" s="36">
        <v>0</v>
      </c>
      <c r="T27" s="36">
        <v>0</v>
      </c>
      <c r="U27" s="36">
        <v>0</v>
      </c>
      <c r="V27" s="36"/>
      <c r="W27" s="36">
        <v>91</v>
      </c>
      <c r="X27" s="36">
        <v>418</v>
      </c>
      <c r="Y27" s="36">
        <v>7</v>
      </c>
      <c r="Z27" s="36">
        <v>36</v>
      </c>
      <c r="AA27" s="17" t="s">
        <v>155</v>
      </c>
      <c r="AB27" s="43">
        <v>397.861253</v>
      </c>
      <c r="AC27" s="45">
        <v>251</v>
      </c>
      <c r="AD27" s="44">
        <v>51.138747</v>
      </c>
      <c r="AE27" s="43" t="s">
        <v>254</v>
      </c>
      <c r="AF27" s="17" t="s">
        <v>249</v>
      </c>
      <c r="AG27">
        <f t="shared" si="3"/>
        <v>648.861253</v>
      </c>
    </row>
    <row r="28" ht="108" spans="1:33">
      <c r="A28" s="17">
        <v>16</v>
      </c>
      <c r="B28" s="17" t="s">
        <v>27</v>
      </c>
      <c r="C28" s="17" t="s">
        <v>255</v>
      </c>
      <c r="D28" s="17" t="s">
        <v>33</v>
      </c>
      <c r="E28" s="17" t="s">
        <v>256</v>
      </c>
      <c r="F28" s="17" t="s">
        <v>251</v>
      </c>
      <c r="G28" s="17" t="s">
        <v>143</v>
      </c>
      <c r="H28" s="17" t="s">
        <v>144</v>
      </c>
      <c r="I28" s="31" t="s">
        <v>252</v>
      </c>
      <c r="J28" s="31" t="s">
        <v>253</v>
      </c>
      <c r="K28" s="17" t="s">
        <v>186</v>
      </c>
      <c r="L28" s="32">
        <f t="shared" si="5"/>
        <v>630</v>
      </c>
      <c r="M28" s="32">
        <f t="shared" si="6"/>
        <v>630</v>
      </c>
      <c r="N28" s="17">
        <v>441</v>
      </c>
      <c r="O28" s="17">
        <v>150</v>
      </c>
      <c r="P28" s="17">
        <v>0</v>
      </c>
      <c r="Q28" s="17">
        <v>39</v>
      </c>
      <c r="R28" s="36">
        <v>0</v>
      </c>
      <c r="S28" s="36">
        <v>0</v>
      </c>
      <c r="T28" s="36">
        <v>0</v>
      </c>
      <c r="U28" s="36">
        <v>0</v>
      </c>
      <c r="V28" s="36"/>
      <c r="W28" s="36">
        <v>57</v>
      </c>
      <c r="X28" s="36">
        <v>379</v>
      </c>
      <c r="Y28" s="36">
        <v>5</v>
      </c>
      <c r="Z28" s="36">
        <v>18</v>
      </c>
      <c r="AA28" s="17" t="s">
        <v>155</v>
      </c>
      <c r="AB28" s="43">
        <v>382.865412</v>
      </c>
      <c r="AC28" s="45">
        <v>213.6195</v>
      </c>
      <c r="AD28" s="44">
        <v>33.515088</v>
      </c>
      <c r="AE28" s="43" t="s">
        <v>257</v>
      </c>
      <c r="AF28" s="17" t="s">
        <v>255</v>
      </c>
      <c r="AG28">
        <f t="shared" si="3"/>
        <v>596.484912</v>
      </c>
    </row>
    <row r="29" ht="94.5" spans="1:33">
      <c r="A29" s="17">
        <v>17</v>
      </c>
      <c r="B29" s="17" t="s">
        <v>27</v>
      </c>
      <c r="C29" s="17" t="s">
        <v>258</v>
      </c>
      <c r="D29" s="17" t="s">
        <v>60</v>
      </c>
      <c r="E29" s="17" t="s">
        <v>259</v>
      </c>
      <c r="F29" s="17" t="s">
        <v>251</v>
      </c>
      <c r="G29" s="17" t="s">
        <v>143</v>
      </c>
      <c r="H29" s="17" t="s">
        <v>144</v>
      </c>
      <c r="I29" s="31" t="s">
        <v>252</v>
      </c>
      <c r="J29" s="31" t="s">
        <v>253</v>
      </c>
      <c r="K29" s="17" t="s">
        <v>186</v>
      </c>
      <c r="L29" s="32">
        <f t="shared" si="5"/>
        <v>810</v>
      </c>
      <c r="M29" s="32">
        <f t="shared" si="6"/>
        <v>810</v>
      </c>
      <c r="N29" s="17">
        <v>567</v>
      </c>
      <c r="O29" s="17">
        <v>190</v>
      </c>
      <c r="P29" s="17">
        <v>0</v>
      </c>
      <c r="Q29" s="17">
        <v>53</v>
      </c>
      <c r="R29" s="36">
        <v>0</v>
      </c>
      <c r="S29" s="36">
        <v>0</v>
      </c>
      <c r="T29" s="36">
        <v>0</v>
      </c>
      <c r="U29" s="36">
        <v>0</v>
      </c>
      <c r="V29" s="36"/>
      <c r="W29" s="36">
        <v>77</v>
      </c>
      <c r="X29" s="36">
        <v>444</v>
      </c>
      <c r="Y29" s="36">
        <v>12</v>
      </c>
      <c r="Z29" s="36">
        <v>63</v>
      </c>
      <c r="AA29" s="17" t="s">
        <v>155</v>
      </c>
      <c r="AB29" s="43">
        <v>500.4115</v>
      </c>
      <c r="AC29" s="45">
        <v>300.2034</v>
      </c>
      <c r="AD29" s="44">
        <v>9.38510000000002</v>
      </c>
      <c r="AE29" s="43" t="s">
        <v>260</v>
      </c>
      <c r="AF29" s="17" t="s">
        <v>258</v>
      </c>
      <c r="AG29">
        <f t="shared" si="3"/>
        <v>800.6149</v>
      </c>
    </row>
    <row r="30" ht="108" spans="1:33">
      <c r="A30" s="17">
        <v>18</v>
      </c>
      <c r="B30" s="17" t="s">
        <v>27</v>
      </c>
      <c r="C30" s="17" t="s">
        <v>261</v>
      </c>
      <c r="D30" s="17" t="s">
        <v>33</v>
      </c>
      <c r="E30" s="17" t="s">
        <v>262</v>
      </c>
      <c r="F30" s="17" t="s">
        <v>251</v>
      </c>
      <c r="G30" s="17" t="s">
        <v>143</v>
      </c>
      <c r="H30" s="17" t="s">
        <v>144</v>
      </c>
      <c r="I30" s="31" t="s">
        <v>252</v>
      </c>
      <c r="J30" s="31" t="s">
        <v>253</v>
      </c>
      <c r="K30" s="17" t="s">
        <v>186</v>
      </c>
      <c r="L30" s="32">
        <f t="shared" si="5"/>
        <v>950</v>
      </c>
      <c r="M30" s="32">
        <f t="shared" si="6"/>
        <v>950</v>
      </c>
      <c r="N30" s="17">
        <v>665</v>
      </c>
      <c r="O30" s="17">
        <v>240</v>
      </c>
      <c r="P30" s="17">
        <v>0</v>
      </c>
      <c r="Q30" s="17">
        <v>45</v>
      </c>
      <c r="R30" s="36">
        <v>0</v>
      </c>
      <c r="S30" s="36">
        <v>0</v>
      </c>
      <c r="T30" s="36">
        <v>0</v>
      </c>
      <c r="U30" s="36">
        <v>0</v>
      </c>
      <c r="V30" s="36"/>
      <c r="W30" s="36">
        <v>79</v>
      </c>
      <c r="X30" s="36">
        <v>348</v>
      </c>
      <c r="Y30" s="36">
        <v>4</v>
      </c>
      <c r="Z30" s="36">
        <v>17</v>
      </c>
      <c r="AA30" s="17" t="s">
        <v>155</v>
      </c>
      <c r="AB30" s="43">
        <v>636.722654</v>
      </c>
      <c r="AC30" s="44">
        <v>296.293</v>
      </c>
      <c r="AD30" s="44">
        <v>16.984346</v>
      </c>
      <c r="AE30" s="43" t="s">
        <v>263</v>
      </c>
      <c r="AF30" s="17" t="s">
        <v>261</v>
      </c>
      <c r="AG30">
        <f t="shared" si="3"/>
        <v>933.015654</v>
      </c>
    </row>
    <row r="31" ht="13.5" spans="1:33">
      <c r="A31" s="16" t="s">
        <v>264</v>
      </c>
      <c r="B31" s="16"/>
      <c r="C31" s="16"/>
      <c r="D31" s="16"/>
      <c r="E31" s="16">
        <v>6</v>
      </c>
      <c r="F31" s="16"/>
      <c r="G31" s="16"/>
      <c r="H31" s="16"/>
      <c r="I31" s="30"/>
      <c r="J31" s="30"/>
      <c r="K31" s="16"/>
      <c r="L31" s="16">
        <f t="shared" ref="L31:Z31" si="7">SUM(L32:L37)</f>
        <v>9100.93</v>
      </c>
      <c r="M31" s="16">
        <f t="shared" si="7"/>
        <v>9100.93</v>
      </c>
      <c r="N31" s="16">
        <f t="shared" si="7"/>
        <v>6696.98</v>
      </c>
      <c r="O31" s="16">
        <f t="shared" si="7"/>
        <v>1696.75</v>
      </c>
      <c r="P31" s="16">
        <f t="shared" si="7"/>
        <v>0</v>
      </c>
      <c r="Q31" s="16">
        <f t="shared" si="7"/>
        <v>707.2</v>
      </c>
      <c r="R31" s="16">
        <f t="shared" si="7"/>
        <v>0</v>
      </c>
      <c r="S31" s="16">
        <f t="shared" si="7"/>
        <v>0</v>
      </c>
      <c r="T31" s="16">
        <f t="shared" si="7"/>
        <v>0</v>
      </c>
      <c r="U31" s="16">
        <f t="shared" si="7"/>
        <v>0</v>
      </c>
      <c r="V31" s="16">
        <f t="shared" si="7"/>
        <v>0</v>
      </c>
      <c r="W31" s="16">
        <f t="shared" si="7"/>
        <v>454</v>
      </c>
      <c r="X31" s="16">
        <f t="shared" si="7"/>
        <v>2262</v>
      </c>
      <c r="Y31" s="16">
        <f t="shared" si="7"/>
        <v>118</v>
      </c>
      <c r="Z31" s="16">
        <f t="shared" si="7"/>
        <v>539</v>
      </c>
      <c r="AA31" s="16"/>
      <c r="AB31" s="43"/>
      <c r="AC31" s="44"/>
      <c r="AD31" s="44">
        <v>9100.93</v>
      </c>
      <c r="AE31" s="43"/>
      <c r="AF31" s="16"/>
      <c r="AG31">
        <f t="shared" si="3"/>
        <v>0</v>
      </c>
    </row>
    <row r="32" ht="243" spans="1:33">
      <c r="A32" s="17">
        <v>1</v>
      </c>
      <c r="B32" s="17" t="s">
        <v>27</v>
      </c>
      <c r="C32" s="17" t="s">
        <v>265</v>
      </c>
      <c r="D32" s="17" t="s">
        <v>266</v>
      </c>
      <c r="E32" s="17" t="s">
        <v>267</v>
      </c>
      <c r="F32" s="17" t="s">
        <v>142</v>
      </c>
      <c r="G32" s="17" t="s">
        <v>143</v>
      </c>
      <c r="H32" s="17" t="s">
        <v>144</v>
      </c>
      <c r="I32" s="31" t="s">
        <v>268</v>
      </c>
      <c r="J32" s="31" t="s">
        <v>146</v>
      </c>
      <c r="K32" s="17" t="s">
        <v>269</v>
      </c>
      <c r="L32" s="32">
        <f t="shared" ref="L32:L37" si="8">N32+O32+P32+Q32</f>
        <v>2900</v>
      </c>
      <c r="M32" s="32">
        <f t="shared" ref="M32:M37" si="9">N32+O32+P32+Q32+R32+S32+T32+U32</f>
        <v>2900</v>
      </c>
      <c r="N32" s="17">
        <v>2160.58</v>
      </c>
      <c r="O32" s="17">
        <v>640</v>
      </c>
      <c r="P32" s="17">
        <v>0</v>
      </c>
      <c r="Q32" s="17">
        <v>99.42</v>
      </c>
      <c r="R32" s="36">
        <v>0</v>
      </c>
      <c r="S32" s="36">
        <v>0</v>
      </c>
      <c r="T32" s="36">
        <v>0</v>
      </c>
      <c r="U32" s="36">
        <v>0</v>
      </c>
      <c r="V32" s="36"/>
      <c r="W32" s="36">
        <v>114</v>
      </c>
      <c r="X32" s="36">
        <v>577</v>
      </c>
      <c r="Y32" s="36">
        <v>24</v>
      </c>
      <c r="Z32" s="36">
        <v>102</v>
      </c>
      <c r="AA32" s="17" t="s">
        <v>155</v>
      </c>
      <c r="AB32" s="43">
        <v>2836.404095</v>
      </c>
      <c r="AC32" s="44">
        <v>0</v>
      </c>
      <c r="AD32" s="44">
        <v>63.5959050000001</v>
      </c>
      <c r="AE32" s="43" t="s">
        <v>270</v>
      </c>
      <c r="AF32" s="17" t="s">
        <v>265</v>
      </c>
      <c r="AG32">
        <f t="shared" si="3"/>
        <v>2836.404095</v>
      </c>
    </row>
    <row r="33" ht="81" spans="1:34">
      <c r="A33" s="17">
        <v>2</v>
      </c>
      <c r="B33" s="17" t="s">
        <v>27</v>
      </c>
      <c r="C33" s="17" t="s">
        <v>271</v>
      </c>
      <c r="D33" s="17" t="s">
        <v>272</v>
      </c>
      <c r="E33" s="17" t="s">
        <v>273</v>
      </c>
      <c r="F33" s="17" t="s">
        <v>142</v>
      </c>
      <c r="G33" s="17" t="s">
        <v>143</v>
      </c>
      <c r="H33" s="17" t="s">
        <v>144</v>
      </c>
      <c r="I33" s="31" t="s">
        <v>268</v>
      </c>
      <c r="J33" s="31" t="s">
        <v>146</v>
      </c>
      <c r="K33" s="17" t="s">
        <v>274</v>
      </c>
      <c r="L33" s="32">
        <f t="shared" si="8"/>
        <v>2589</v>
      </c>
      <c r="M33" s="32">
        <f t="shared" si="9"/>
        <v>2589</v>
      </c>
      <c r="N33" s="17">
        <v>1946.4</v>
      </c>
      <c r="O33" s="17">
        <v>496.75</v>
      </c>
      <c r="P33" s="17">
        <v>0</v>
      </c>
      <c r="Q33" s="17">
        <v>145.85</v>
      </c>
      <c r="R33" s="36">
        <v>0</v>
      </c>
      <c r="S33" s="36">
        <v>0</v>
      </c>
      <c r="T33" s="36">
        <v>0</v>
      </c>
      <c r="U33" s="36">
        <v>0</v>
      </c>
      <c r="V33" s="36"/>
      <c r="W33" s="36">
        <v>131</v>
      </c>
      <c r="X33" s="36">
        <v>643</v>
      </c>
      <c r="Y33" s="36">
        <v>23</v>
      </c>
      <c r="Z33" s="36">
        <v>104</v>
      </c>
      <c r="AA33" s="17" t="s">
        <v>155</v>
      </c>
      <c r="AB33" s="43">
        <v>2589</v>
      </c>
      <c r="AC33" s="44">
        <v>0</v>
      </c>
      <c r="AD33" s="44">
        <v>0</v>
      </c>
      <c r="AE33" s="43">
        <v>0</v>
      </c>
      <c r="AF33" s="17" t="s">
        <v>271</v>
      </c>
      <c r="AG33">
        <f t="shared" si="3"/>
        <v>2589</v>
      </c>
      <c r="AH33">
        <v>2589</v>
      </c>
    </row>
    <row r="34" ht="135" spans="1:33">
      <c r="A34" s="17">
        <v>3</v>
      </c>
      <c r="B34" s="17" t="s">
        <v>27</v>
      </c>
      <c r="C34" s="17" t="s">
        <v>275</v>
      </c>
      <c r="D34" s="17" t="s">
        <v>276</v>
      </c>
      <c r="E34" s="17" t="s">
        <v>277</v>
      </c>
      <c r="F34" s="17" t="s">
        <v>142</v>
      </c>
      <c r="G34" s="17" t="s">
        <v>143</v>
      </c>
      <c r="H34" s="17" t="s">
        <v>144</v>
      </c>
      <c r="I34" s="31" t="s">
        <v>268</v>
      </c>
      <c r="J34" s="31" t="s">
        <v>146</v>
      </c>
      <c r="K34" s="17" t="s">
        <v>186</v>
      </c>
      <c r="L34" s="32">
        <f t="shared" si="8"/>
        <v>1396.61</v>
      </c>
      <c r="M34" s="32">
        <f t="shared" si="9"/>
        <v>1396.61</v>
      </c>
      <c r="N34" s="17">
        <v>1050</v>
      </c>
      <c r="O34" s="17">
        <v>150</v>
      </c>
      <c r="P34" s="17">
        <v>0</v>
      </c>
      <c r="Q34" s="17">
        <v>196.61</v>
      </c>
      <c r="R34" s="36">
        <v>0</v>
      </c>
      <c r="S34" s="36">
        <v>0</v>
      </c>
      <c r="T34" s="36">
        <v>0</v>
      </c>
      <c r="U34" s="36">
        <v>0</v>
      </c>
      <c r="V34" s="36"/>
      <c r="W34" s="36">
        <v>74</v>
      </c>
      <c r="X34" s="36">
        <v>427</v>
      </c>
      <c r="Y34" s="36">
        <v>31</v>
      </c>
      <c r="Z34" s="36">
        <v>161</v>
      </c>
      <c r="AA34" s="17" t="s">
        <v>155</v>
      </c>
      <c r="AB34" s="43">
        <v>1396.61</v>
      </c>
      <c r="AC34" s="44">
        <v>0</v>
      </c>
      <c r="AD34" s="44">
        <v>0</v>
      </c>
      <c r="AE34" s="43">
        <v>0</v>
      </c>
      <c r="AF34" s="17" t="s">
        <v>275</v>
      </c>
      <c r="AG34">
        <f t="shared" si="3"/>
        <v>1396.61</v>
      </c>
    </row>
    <row r="35" ht="54" spans="1:33">
      <c r="A35" s="17">
        <v>4</v>
      </c>
      <c r="B35" s="17" t="s">
        <v>27</v>
      </c>
      <c r="C35" s="17" t="s">
        <v>278</v>
      </c>
      <c r="D35" s="17" t="s">
        <v>279</v>
      </c>
      <c r="E35" s="17" t="s">
        <v>280</v>
      </c>
      <c r="F35" s="17" t="s">
        <v>142</v>
      </c>
      <c r="G35" s="17" t="s">
        <v>143</v>
      </c>
      <c r="H35" s="17" t="s">
        <v>144</v>
      </c>
      <c r="I35" s="31" t="s">
        <v>268</v>
      </c>
      <c r="J35" s="31" t="s">
        <v>146</v>
      </c>
      <c r="K35" s="17" t="s">
        <v>186</v>
      </c>
      <c r="L35" s="32">
        <f t="shared" si="8"/>
        <v>1268.84</v>
      </c>
      <c r="M35" s="32">
        <f t="shared" si="9"/>
        <v>1268.84</v>
      </c>
      <c r="N35" s="17">
        <v>900</v>
      </c>
      <c r="O35" s="17">
        <v>200</v>
      </c>
      <c r="P35" s="17">
        <v>0</v>
      </c>
      <c r="Q35" s="17">
        <v>168.84</v>
      </c>
      <c r="R35" s="36">
        <v>0</v>
      </c>
      <c r="S35" s="36">
        <v>0</v>
      </c>
      <c r="T35" s="36">
        <v>0</v>
      </c>
      <c r="U35" s="36">
        <v>0</v>
      </c>
      <c r="V35" s="36"/>
      <c r="W35" s="36">
        <v>69</v>
      </c>
      <c r="X35" s="36">
        <v>336</v>
      </c>
      <c r="Y35" s="36">
        <v>21</v>
      </c>
      <c r="Z35" s="36">
        <v>97</v>
      </c>
      <c r="AA35" s="17" t="s">
        <v>155</v>
      </c>
      <c r="AB35" s="43">
        <v>1268.84</v>
      </c>
      <c r="AC35" s="44">
        <v>0</v>
      </c>
      <c r="AD35" s="44">
        <v>0</v>
      </c>
      <c r="AE35" s="43">
        <v>0</v>
      </c>
      <c r="AF35" s="17" t="s">
        <v>278</v>
      </c>
      <c r="AG35">
        <f t="shared" si="3"/>
        <v>1268.84</v>
      </c>
    </row>
    <row r="36" ht="54" spans="1:33">
      <c r="A36" s="17">
        <v>5</v>
      </c>
      <c r="B36" s="17" t="s">
        <v>27</v>
      </c>
      <c r="C36" s="17" t="s">
        <v>281</v>
      </c>
      <c r="D36" s="17" t="s">
        <v>282</v>
      </c>
      <c r="E36" s="17" t="s">
        <v>283</v>
      </c>
      <c r="F36" s="17" t="s">
        <v>142</v>
      </c>
      <c r="G36" s="17" t="s">
        <v>143</v>
      </c>
      <c r="H36" s="17" t="s">
        <v>144</v>
      </c>
      <c r="I36" s="31" t="s">
        <v>268</v>
      </c>
      <c r="J36" s="31" t="s">
        <v>146</v>
      </c>
      <c r="K36" s="17" t="s">
        <v>186</v>
      </c>
      <c r="L36" s="32">
        <f t="shared" si="8"/>
        <v>876.48</v>
      </c>
      <c r="M36" s="32">
        <f t="shared" si="9"/>
        <v>876.48</v>
      </c>
      <c r="N36" s="17">
        <v>600</v>
      </c>
      <c r="O36" s="17">
        <v>180</v>
      </c>
      <c r="P36" s="17">
        <v>0</v>
      </c>
      <c r="Q36" s="17">
        <v>96.48</v>
      </c>
      <c r="R36" s="36">
        <v>0</v>
      </c>
      <c r="S36" s="36">
        <v>0</v>
      </c>
      <c r="T36" s="36">
        <v>0</v>
      </c>
      <c r="U36" s="36">
        <v>0</v>
      </c>
      <c r="V36" s="36"/>
      <c r="W36" s="36">
        <v>48</v>
      </c>
      <c r="X36" s="36">
        <v>214</v>
      </c>
      <c r="Y36" s="36">
        <v>13</v>
      </c>
      <c r="Z36" s="36">
        <v>56</v>
      </c>
      <c r="AA36" s="17" t="s">
        <v>155</v>
      </c>
      <c r="AB36" s="43">
        <v>869.590346</v>
      </c>
      <c r="AC36" s="44">
        <v>6</v>
      </c>
      <c r="AD36" s="44">
        <v>0.889654000000064</v>
      </c>
      <c r="AE36" s="43" t="s">
        <v>284</v>
      </c>
      <c r="AF36" s="17" t="s">
        <v>281</v>
      </c>
      <c r="AG36">
        <f t="shared" si="3"/>
        <v>875.590346</v>
      </c>
    </row>
    <row r="37" ht="94.5" spans="1:33">
      <c r="A37" s="17">
        <v>6</v>
      </c>
      <c r="B37" s="17" t="s">
        <v>27</v>
      </c>
      <c r="C37" s="17" t="s">
        <v>285</v>
      </c>
      <c r="D37" s="17" t="s">
        <v>29</v>
      </c>
      <c r="E37" s="17" t="s">
        <v>286</v>
      </c>
      <c r="F37" s="17" t="s">
        <v>142</v>
      </c>
      <c r="G37" s="17" t="s">
        <v>143</v>
      </c>
      <c r="H37" s="17" t="s">
        <v>144</v>
      </c>
      <c r="I37" s="31" t="s">
        <v>287</v>
      </c>
      <c r="J37" s="31" t="s">
        <v>195</v>
      </c>
      <c r="K37" s="17" t="s">
        <v>192</v>
      </c>
      <c r="L37" s="32">
        <f t="shared" si="8"/>
        <v>70</v>
      </c>
      <c r="M37" s="32">
        <f t="shared" si="9"/>
        <v>70</v>
      </c>
      <c r="N37" s="17">
        <v>40</v>
      </c>
      <c r="O37" s="17">
        <v>30</v>
      </c>
      <c r="P37" s="17">
        <v>0</v>
      </c>
      <c r="Q37" s="17">
        <v>0</v>
      </c>
      <c r="R37" s="36">
        <v>0</v>
      </c>
      <c r="S37" s="36">
        <v>0</v>
      </c>
      <c r="T37" s="36">
        <v>0</v>
      </c>
      <c r="U37" s="36">
        <v>0</v>
      </c>
      <c r="V37" s="36">
        <v>0</v>
      </c>
      <c r="W37" s="36">
        <v>18</v>
      </c>
      <c r="X37" s="36">
        <v>65</v>
      </c>
      <c r="Y37" s="36">
        <v>6</v>
      </c>
      <c r="Z37" s="36">
        <v>19</v>
      </c>
      <c r="AA37" s="17" t="s">
        <v>155</v>
      </c>
      <c r="AB37" s="43">
        <v>60.284514</v>
      </c>
      <c r="AC37" s="44">
        <v>0.29</v>
      </c>
      <c r="AD37" s="44">
        <v>9.425486</v>
      </c>
      <c r="AE37" s="43" t="s">
        <v>288</v>
      </c>
      <c r="AF37" s="17" t="s">
        <v>285</v>
      </c>
      <c r="AG37">
        <f t="shared" si="3"/>
        <v>60.574514</v>
      </c>
    </row>
    <row r="38" ht="13.5" spans="1:33">
      <c r="A38" s="16" t="s">
        <v>289</v>
      </c>
      <c r="B38" s="16"/>
      <c r="C38" s="16"/>
      <c r="D38" s="16"/>
      <c r="E38" s="16">
        <v>4</v>
      </c>
      <c r="F38" s="16"/>
      <c r="G38" s="16"/>
      <c r="H38" s="16"/>
      <c r="I38" s="30"/>
      <c r="J38" s="30"/>
      <c r="K38" s="16"/>
      <c r="L38" s="16">
        <f t="shared" ref="L38:Z38" si="10">SUM(L39:L42)</f>
        <v>1644.92</v>
      </c>
      <c r="M38" s="16">
        <f t="shared" si="10"/>
        <v>1644.92</v>
      </c>
      <c r="N38" s="16">
        <f t="shared" si="10"/>
        <v>935.8</v>
      </c>
      <c r="O38" s="16">
        <f t="shared" si="10"/>
        <v>440</v>
      </c>
      <c r="P38" s="16">
        <f t="shared" si="10"/>
        <v>210</v>
      </c>
      <c r="Q38" s="16">
        <f t="shared" si="10"/>
        <v>59.12</v>
      </c>
      <c r="R38" s="16">
        <f t="shared" si="10"/>
        <v>0</v>
      </c>
      <c r="S38" s="16">
        <f t="shared" si="10"/>
        <v>0</v>
      </c>
      <c r="T38" s="16">
        <f t="shared" si="10"/>
        <v>0</v>
      </c>
      <c r="U38" s="16">
        <f t="shared" si="10"/>
        <v>0</v>
      </c>
      <c r="V38" s="16">
        <f t="shared" si="10"/>
        <v>0</v>
      </c>
      <c r="W38" s="16">
        <f t="shared" si="10"/>
        <v>3492</v>
      </c>
      <c r="X38" s="16">
        <f t="shared" si="10"/>
        <v>19055</v>
      </c>
      <c r="Y38" s="16">
        <f t="shared" si="10"/>
        <v>1852</v>
      </c>
      <c r="Z38" s="16">
        <f t="shared" si="10"/>
        <v>7603</v>
      </c>
      <c r="AA38" s="16"/>
      <c r="AB38" s="43"/>
      <c r="AC38" s="44"/>
      <c r="AD38" s="44">
        <v>1644.92</v>
      </c>
      <c r="AE38" s="43"/>
      <c r="AF38" s="16"/>
      <c r="AG38">
        <f t="shared" si="3"/>
        <v>0</v>
      </c>
    </row>
    <row r="39" ht="81" spans="1:33">
      <c r="A39" s="17">
        <v>1</v>
      </c>
      <c r="B39" s="17" t="s">
        <v>27</v>
      </c>
      <c r="C39" s="17" t="s">
        <v>290</v>
      </c>
      <c r="D39" s="17" t="s">
        <v>291</v>
      </c>
      <c r="E39" s="17" t="s">
        <v>292</v>
      </c>
      <c r="F39" s="17" t="s">
        <v>142</v>
      </c>
      <c r="G39" s="17" t="s">
        <v>143</v>
      </c>
      <c r="H39" s="17" t="s">
        <v>144</v>
      </c>
      <c r="I39" s="31" t="s">
        <v>268</v>
      </c>
      <c r="J39" s="31" t="s">
        <v>293</v>
      </c>
      <c r="K39" s="17" t="s">
        <v>186</v>
      </c>
      <c r="L39" s="32">
        <f t="shared" ref="L39:L42" si="11">N39+O39+P39+Q39</f>
        <v>900</v>
      </c>
      <c r="M39" s="32">
        <f t="shared" ref="M39:M42" si="12">N39+O39+P39+Q39+R39+S39+T39+U39</f>
        <v>900</v>
      </c>
      <c r="N39" s="17">
        <v>680</v>
      </c>
      <c r="O39" s="17">
        <v>190</v>
      </c>
      <c r="P39" s="17">
        <v>0</v>
      </c>
      <c r="Q39" s="17">
        <v>30</v>
      </c>
      <c r="R39" s="36">
        <v>0</v>
      </c>
      <c r="S39" s="36">
        <v>0</v>
      </c>
      <c r="T39" s="36">
        <v>0</v>
      </c>
      <c r="U39" s="36">
        <v>0</v>
      </c>
      <c r="V39" s="36">
        <v>0</v>
      </c>
      <c r="W39" s="36">
        <v>249</v>
      </c>
      <c r="X39" s="36">
        <v>980</v>
      </c>
      <c r="Y39" s="36">
        <v>68</v>
      </c>
      <c r="Z39" s="36">
        <v>294</v>
      </c>
      <c r="AA39" s="17" t="s">
        <v>155</v>
      </c>
      <c r="AB39" s="43">
        <v>891.347403</v>
      </c>
      <c r="AC39" s="44">
        <v>0</v>
      </c>
      <c r="AD39" s="44">
        <v>8.65259700000001</v>
      </c>
      <c r="AE39" s="43" t="s">
        <v>294</v>
      </c>
      <c r="AF39" s="17" t="s">
        <v>290</v>
      </c>
      <c r="AG39">
        <f t="shared" si="3"/>
        <v>891.347403</v>
      </c>
    </row>
    <row r="40" ht="121.5" spans="1:33">
      <c r="A40" s="17">
        <v>2</v>
      </c>
      <c r="B40" s="17" t="s">
        <v>27</v>
      </c>
      <c r="C40" s="17" t="s">
        <v>295</v>
      </c>
      <c r="D40" s="17" t="s">
        <v>296</v>
      </c>
      <c r="E40" s="17" t="s">
        <v>297</v>
      </c>
      <c r="F40" s="17" t="s">
        <v>142</v>
      </c>
      <c r="G40" s="17" t="s">
        <v>143</v>
      </c>
      <c r="H40" s="17" t="s">
        <v>144</v>
      </c>
      <c r="I40" s="31" t="s">
        <v>298</v>
      </c>
      <c r="J40" s="31" t="s">
        <v>299</v>
      </c>
      <c r="K40" s="17" t="s">
        <v>186</v>
      </c>
      <c r="L40" s="32">
        <f t="shared" si="11"/>
        <v>364.92</v>
      </c>
      <c r="M40" s="32">
        <f t="shared" si="12"/>
        <v>364.92</v>
      </c>
      <c r="N40" s="17">
        <v>255.8</v>
      </c>
      <c r="O40" s="17">
        <v>80</v>
      </c>
      <c r="P40" s="17">
        <v>0</v>
      </c>
      <c r="Q40" s="17">
        <v>29.12</v>
      </c>
      <c r="R40" s="36">
        <v>0</v>
      </c>
      <c r="S40" s="36">
        <v>0</v>
      </c>
      <c r="T40" s="36">
        <v>0</v>
      </c>
      <c r="U40" s="36">
        <v>0</v>
      </c>
      <c r="V40" s="36">
        <v>0</v>
      </c>
      <c r="W40" s="36">
        <v>209</v>
      </c>
      <c r="X40" s="36">
        <v>885</v>
      </c>
      <c r="Y40" s="36">
        <v>109</v>
      </c>
      <c r="Z40" s="36">
        <v>470</v>
      </c>
      <c r="AA40" s="17" t="s">
        <v>155</v>
      </c>
      <c r="AB40" s="43">
        <v>364.92</v>
      </c>
      <c r="AC40" s="44">
        <v>0</v>
      </c>
      <c r="AD40" s="44">
        <v>0</v>
      </c>
      <c r="AE40" s="43">
        <v>0</v>
      </c>
      <c r="AF40" s="17" t="s">
        <v>295</v>
      </c>
      <c r="AG40">
        <f t="shared" si="3"/>
        <v>364.92</v>
      </c>
    </row>
    <row r="41" ht="27" spans="1:33">
      <c r="A41" s="17">
        <v>3</v>
      </c>
      <c r="B41" s="17" t="s">
        <v>27</v>
      </c>
      <c r="C41" s="17" t="s">
        <v>300</v>
      </c>
      <c r="D41" s="17" t="s">
        <v>301</v>
      </c>
      <c r="E41" s="17" t="s">
        <v>302</v>
      </c>
      <c r="F41" s="17" t="s">
        <v>142</v>
      </c>
      <c r="G41" s="17" t="s">
        <v>143</v>
      </c>
      <c r="H41" s="17" t="s">
        <v>144</v>
      </c>
      <c r="I41" s="31" t="s">
        <v>287</v>
      </c>
      <c r="J41" s="31" t="s">
        <v>196</v>
      </c>
      <c r="K41" s="17" t="s">
        <v>303</v>
      </c>
      <c r="L41" s="32">
        <f t="shared" si="11"/>
        <v>90</v>
      </c>
      <c r="M41" s="32">
        <f t="shared" si="12"/>
        <v>90</v>
      </c>
      <c r="N41" s="17">
        <v>0</v>
      </c>
      <c r="O41" s="17">
        <v>0</v>
      </c>
      <c r="P41" s="17">
        <v>90</v>
      </c>
      <c r="Q41" s="17">
        <v>0</v>
      </c>
      <c r="R41" s="36">
        <v>0</v>
      </c>
      <c r="S41" s="36">
        <v>0</v>
      </c>
      <c r="T41" s="36">
        <v>0</v>
      </c>
      <c r="U41" s="36">
        <v>0</v>
      </c>
      <c r="V41" s="36"/>
      <c r="W41" s="36">
        <v>2536</v>
      </c>
      <c r="X41" s="36">
        <v>15630</v>
      </c>
      <c r="Y41" s="36">
        <v>1519</v>
      </c>
      <c r="Z41" s="36">
        <v>6350</v>
      </c>
      <c r="AA41" s="17" t="s">
        <v>162</v>
      </c>
      <c r="AB41" s="43">
        <v>90</v>
      </c>
      <c r="AC41" s="44">
        <v>0</v>
      </c>
      <c r="AD41" s="44">
        <v>0</v>
      </c>
      <c r="AE41" s="43" t="s">
        <v>304</v>
      </c>
      <c r="AF41" s="17" t="s">
        <v>300</v>
      </c>
      <c r="AG41">
        <f t="shared" si="3"/>
        <v>90</v>
      </c>
    </row>
    <row r="42" ht="54" spans="1:33">
      <c r="A42" s="17">
        <v>4</v>
      </c>
      <c r="B42" s="17" t="s">
        <v>27</v>
      </c>
      <c r="C42" s="17" t="s">
        <v>305</v>
      </c>
      <c r="D42" s="17" t="s">
        <v>306</v>
      </c>
      <c r="E42" s="17" t="s">
        <v>307</v>
      </c>
      <c r="F42" s="17" t="s">
        <v>142</v>
      </c>
      <c r="G42" s="17" t="s">
        <v>143</v>
      </c>
      <c r="H42" s="17" t="s">
        <v>144</v>
      </c>
      <c r="I42" s="31" t="s">
        <v>308</v>
      </c>
      <c r="J42" s="31" t="s">
        <v>196</v>
      </c>
      <c r="K42" s="17" t="s">
        <v>309</v>
      </c>
      <c r="L42" s="32">
        <f t="shared" si="11"/>
        <v>290</v>
      </c>
      <c r="M42" s="32">
        <f t="shared" si="12"/>
        <v>290</v>
      </c>
      <c r="N42" s="17">
        <v>0</v>
      </c>
      <c r="O42" s="17">
        <v>170</v>
      </c>
      <c r="P42" s="17">
        <v>120</v>
      </c>
      <c r="Q42" s="17">
        <v>0</v>
      </c>
      <c r="R42" s="36">
        <v>0</v>
      </c>
      <c r="S42" s="36">
        <v>0</v>
      </c>
      <c r="T42" s="36">
        <v>0</v>
      </c>
      <c r="U42" s="36">
        <v>0</v>
      </c>
      <c r="V42" s="36"/>
      <c r="W42" s="36">
        <v>498</v>
      </c>
      <c r="X42" s="36">
        <v>1560</v>
      </c>
      <c r="Y42" s="36">
        <v>156</v>
      </c>
      <c r="Z42" s="36">
        <v>489</v>
      </c>
      <c r="AA42" s="17" t="s">
        <v>162</v>
      </c>
      <c r="AB42" s="43">
        <v>290</v>
      </c>
      <c r="AC42" s="44">
        <v>0</v>
      </c>
      <c r="AD42" s="44">
        <v>0</v>
      </c>
      <c r="AE42" s="43" t="s">
        <v>304</v>
      </c>
      <c r="AF42" s="17" t="s">
        <v>305</v>
      </c>
      <c r="AG42">
        <f t="shared" si="3"/>
        <v>290</v>
      </c>
    </row>
    <row r="43" ht="13.5" spans="1:33">
      <c r="A43" s="16" t="s">
        <v>310</v>
      </c>
      <c r="B43" s="16"/>
      <c r="C43" s="16"/>
      <c r="D43" s="16"/>
      <c r="E43" s="16">
        <v>0</v>
      </c>
      <c r="F43" s="16"/>
      <c r="G43" s="16"/>
      <c r="H43" s="16"/>
      <c r="I43" s="30"/>
      <c r="J43" s="30"/>
      <c r="K43" s="16"/>
      <c r="L43" s="16"/>
      <c r="M43" s="16"/>
      <c r="N43" s="16"/>
      <c r="O43" s="16"/>
      <c r="P43" s="16"/>
      <c r="Q43" s="16"/>
      <c r="R43" s="37"/>
      <c r="S43" s="37"/>
      <c r="T43" s="37"/>
      <c r="U43" s="37"/>
      <c r="V43" s="37"/>
      <c r="W43" s="37"/>
      <c r="X43" s="37"/>
      <c r="Y43" s="37"/>
      <c r="Z43" s="37"/>
      <c r="AA43" s="16"/>
      <c r="AB43" s="43"/>
      <c r="AC43" s="44"/>
      <c r="AD43" s="44">
        <v>0</v>
      </c>
      <c r="AE43" s="43"/>
      <c r="AF43" s="16"/>
      <c r="AG43">
        <f t="shared" si="3"/>
        <v>0</v>
      </c>
    </row>
    <row r="44" ht="13.5" spans="1:33">
      <c r="A44" s="16" t="s">
        <v>311</v>
      </c>
      <c r="B44" s="16"/>
      <c r="C44" s="16"/>
      <c r="D44" s="16"/>
      <c r="E44" s="16">
        <v>2</v>
      </c>
      <c r="F44" s="16"/>
      <c r="G44" s="16"/>
      <c r="H44" s="16"/>
      <c r="I44" s="30"/>
      <c r="J44" s="30"/>
      <c r="K44" s="16"/>
      <c r="L44" s="16">
        <f t="shared" ref="L44:Z44" si="13">SUM(L45:L46)</f>
        <v>966.24</v>
      </c>
      <c r="M44" s="16">
        <f t="shared" si="13"/>
        <v>966.24</v>
      </c>
      <c r="N44" s="16">
        <f t="shared" si="13"/>
        <v>966.24</v>
      </c>
      <c r="O44" s="16">
        <f t="shared" si="13"/>
        <v>0</v>
      </c>
      <c r="P44" s="16">
        <f t="shared" si="13"/>
        <v>0</v>
      </c>
      <c r="Q44" s="16">
        <f t="shared" si="13"/>
        <v>0</v>
      </c>
      <c r="R44" s="16">
        <f t="shared" si="13"/>
        <v>0</v>
      </c>
      <c r="S44" s="16">
        <f t="shared" si="13"/>
        <v>0</v>
      </c>
      <c r="T44" s="16">
        <f t="shared" si="13"/>
        <v>0</v>
      </c>
      <c r="U44" s="16">
        <f t="shared" si="13"/>
        <v>0</v>
      </c>
      <c r="V44" s="16">
        <f t="shared" si="13"/>
        <v>0</v>
      </c>
      <c r="W44" s="16">
        <f t="shared" si="13"/>
        <v>0</v>
      </c>
      <c r="X44" s="16">
        <f t="shared" si="13"/>
        <v>0</v>
      </c>
      <c r="Y44" s="16">
        <f t="shared" si="13"/>
        <v>0</v>
      </c>
      <c r="Z44" s="16">
        <f t="shared" si="13"/>
        <v>0</v>
      </c>
      <c r="AA44" s="16"/>
      <c r="AB44" s="43"/>
      <c r="AC44" s="44"/>
      <c r="AD44" s="44">
        <v>966.24</v>
      </c>
      <c r="AE44" s="43"/>
      <c r="AF44" s="16"/>
      <c r="AG44">
        <f t="shared" si="3"/>
        <v>0</v>
      </c>
    </row>
    <row r="45" ht="27" spans="1:33">
      <c r="A45" s="18">
        <v>1</v>
      </c>
      <c r="B45" s="18" t="s">
        <v>27</v>
      </c>
      <c r="C45" s="18" t="s">
        <v>312</v>
      </c>
      <c r="D45" s="18" t="s">
        <v>27</v>
      </c>
      <c r="E45" s="18" t="s">
        <v>313</v>
      </c>
      <c r="F45" s="18" t="s">
        <v>142</v>
      </c>
      <c r="G45" s="18" t="s">
        <v>143</v>
      </c>
      <c r="H45" s="18" t="s">
        <v>144</v>
      </c>
      <c r="I45" s="35" t="s">
        <v>314</v>
      </c>
      <c r="J45" s="35" t="s">
        <v>196</v>
      </c>
      <c r="K45" s="18" t="s">
        <v>147</v>
      </c>
      <c r="L45" s="32">
        <f>N45+O45+P45+Q45</f>
        <v>51.34</v>
      </c>
      <c r="M45" s="32">
        <f>N45+O45+P45+Q45+R45+S45+T45+U45</f>
        <v>51.34</v>
      </c>
      <c r="N45" s="18">
        <v>51.34</v>
      </c>
      <c r="O45" s="18">
        <v>0</v>
      </c>
      <c r="P45" s="18">
        <v>0</v>
      </c>
      <c r="Q45" s="18">
        <v>0</v>
      </c>
      <c r="R45" s="38">
        <v>0</v>
      </c>
      <c r="S45" s="38">
        <v>0</v>
      </c>
      <c r="T45" s="38">
        <v>0</v>
      </c>
      <c r="U45" s="38">
        <v>0</v>
      </c>
      <c r="V45" s="38"/>
      <c r="W45" s="38"/>
      <c r="X45" s="38"/>
      <c r="Y45" s="38"/>
      <c r="Z45" s="38"/>
      <c r="AA45" s="18" t="s">
        <v>155</v>
      </c>
      <c r="AB45" s="43">
        <v>51.33653</v>
      </c>
      <c r="AC45" s="44">
        <v>0</v>
      </c>
      <c r="AD45" s="44">
        <v>0.00347000000000008</v>
      </c>
      <c r="AE45" s="43" t="s">
        <v>315</v>
      </c>
      <c r="AF45" s="18" t="s">
        <v>312</v>
      </c>
      <c r="AG45">
        <f t="shared" si="3"/>
        <v>51.33653</v>
      </c>
    </row>
    <row r="46" ht="27" spans="1:34">
      <c r="A46" s="19">
        <v>2</v>
      </c>
      <c r="B46" s="20" t="s">
        <v>27</v>
      </c>
      <c r="C46" s="20" t="s">
        <v>316</v>
      </c>
      <c r="D46" s="20" t="s">
        <v>27</v>
      </c>
      <c r="E46" s="20" t="s">
        <v>317</v>
      </c>
      <c r="F46" s="20"/>
      <c r="G46" s="20"/>
      <c r="H46" s="20"/>
      <c r="I46" s="20"/>
      <c r="J46" s="20"/>
      <c r="K46" s="19" t="s">
        <v>318</v>
      </c>
      <c r="L46" s="32">
        <f>N46+O46+P46+Q46</f>
        <v>914.9</v>
      </c>
      <c r="M46" s="32">
        <f>N46+O46+P46+Q46+R46+S46+T46+U46</f>
        <v>914.9</v>
      </c>
      <c r="N46" s="20">
        <v>914.9</v>
      </c>
      <c r="O46" s="20"/>
      <c r="P46" s="20"/>
      <c r="Q46" s="20"/>
      <c r="R46" s="20"/>
      <c r="S46" s="20"/>
      <c r="T46" s="20"/>
      <c r="U46" s="20"/>
      <c r="V46" s="20"/>
      <c r="W46" s="20"/>
      <c r="X46" s="20"/>
      <c r="Y46" s="20"/>
      <c r="Z46" s="20"/>
      <c r="AA46" s="20" t="s">
        <v>319</v>
      </c>
      <c r="AB46" s="43">
        <v>666.416262</v>
      </c>
      <c r="AC46" s="44">
        <v>220.5974</v>
      </c>
      <c r="AD46" s="44">
        <v>27.886338</v>
      </c>
      <c r="AE46" s="43" t="s">
        <v>320</v>
      </c>
      <c r="AF46" s="20" t="s">
        <v>316</v>
      </c>
      <c r="AG46">
        <f t="shared" si="3"/>
        <v>887.013662</v>
      </c>
      <c r="AH46">
        <v>887.013662</v>
      </c>
    </row>
    <row r="47" ht="17.6" spans="1:33">
      <c r="A47" s="21" t="s">
        <v>321</v>
      </c>
      <c r="B47" s="21"/>
      <c r="C47" s="21"/>
      <c r="D47" s="21"/>
      <c r="E47" s="22">
        <f t="shared" ref="E47:Z47" si="14">SUM(E5,E12,E31,E38,E43,E44)</f>
        <v>36</v>
      </c>
      <c r="F47" s="22">
        <f t="shared" si="14"/>
        <v>0</v>
      </c>
      <c r="G47" s="22">
        <f t="shared" si="14"/>
        <v>0</v>
      </c>
      <c r="H47" s="22">
        <f t="shared" si="14"/>
        <v>0</v>
      </c>
      <c r="I47" s="22">
        <f t="shared" si="14"/>
        <v>0</v>
      </c>
      <c r="J47" s="22">
        <f t="shared" si="14"/>
        <v>0</v>
      </c>
      <c r="K47" s="22">
        <f t="shared" si="14"/>
        <v>0</v>
      </c>
      <c r="L47" s="22">
        <f t="shared" si="14"/>
        <v>23794.79</v>
      </c>
      <c r="M47" s="22">
        <f t="shared" si="14"/>
        <v>23794.79</v>
      </c>
      <c r="N47" s="22">
        <f t="shared" si="14"/>
        <v>17989.73</v>
      </c>
      <c r="O47" s="22">
        <f t="shared" si="14"/>
        <v>4295.06</v>
      </c>
      <c r="P47" s="22">
        <f t="shared" si="14"/>
        <v>210</v>
      </c>
      <c r="Q47" s="22">
        <f t="shared" si="14"/>
        <v>1300</v>
      </c>
      <c r="R47" s="22">
        <f t="shared" si="14"/>
        <v>0</v>
      </c>
      <c r="S47" s="22">
        <f t="shared" si="14"/>
        <v>0</v>
      </c>
      <c r="T47" s="22">
        <f t="shared" si="14"/>
        <v>0</v>
      </c>
      <c r="U47" s="22">
        <f t="shared" si="14"/>
        <v>0</v>
      </c>
      <c r="V47" s="22">
        <f t="shared" si="14"/>
        <v>125.79</v>
      </c>
      <c r="W47" s="22">
        <f t="shared" si="14"/>
        <v>6300</v>
      </c>
      <c r="X47" s="22">
        <f t="shared" si="14"/>
        <v>31538</v>
      </c>
      <c r="Y47" s="22">
        <f t="shared" si="14"/>
        <v>2425</v>
      </c>
      <c r="Z47" s="22">
        <f t="shared" si="14"/>
        <v>10036</v>
      </c>
      <c r="AA47" s="22"/>
      <c r="AF47" s="21"/>
      <c r="AG47">
        <f t="shared" si="3"/>
        <v>0</v>
      </c>
    </row>
    <row r="48" ht="13.5" spans="1:33">
      <c r="A48" s="23"/>
      <c r="B48" s="23"/>
      <c r="C48" s="23"/>
      <c r="D48" s="23"/>
      <c r="E48" s="23"/>
      <c r="F48" s="23"/>
      <c r="G48" s="23"/>
      <c r="H48" s="23"/>
      <c r="I48" s="23"/>
      <c r="J48" s="23"/>
      <c r="K48" s="23"/>
      <c r="L48" s="23">
        <f>L47*0.95</f>
        <v>22605.0505</v>
      </c>
      <c r="M48" s="23"/>
      <c r="N48" s="23"/>
      <c r="O48" s="23"/>
      <c r="P48" s="23"/>
      <c r="Q48" s="23"/>
      <c r="R48" s="23"/>
      <c r="S48" s="23"/>
      <c r="T48" s="23"/>
      <c r="U48" s="23"/>
      <c r="V48" s="23"/>
      <c r="W48" s="23"/>
      <c r="X48" s="23"/>
      <c r="Y48" s="23"/>
      <c r="Z48" s="23"/>
      <c r="AA48" s="23">
        <f>AK48+AL48</f>
        <v>0</v>
      </c>
      <c r="AB48" s="1">
        <v>20504.837722</v>
      </c>
      <c r="AC48" s="1">
        <v>2113.189116</v>
      </c>
      <c r="AF48" s="23"/>
      <c r="AG48">
        <f t="shared" si="3"/>
        <v>22618.026838</v>
      </c>
    </row>
    <row r="49" ht="13.5" spans="1:32">
      <c r="A49" s="23"/>
      <c r="B49" s="23"/>
      <c r="C49" s="23"/>
      <c r="D49" s="23"/>
      <c r="E49" s="23"/>
      <c r="F49" s="23"/>
      <c r="G49" s="23"/>
      <c r="H49" s="23"/>
      <c r="I49" s="23"/>
      <c r="J49" s="23"/>
      <c r="K49" s="23"/>
      <c r="L49" s="23"/>
      <c r="M49" s="23"/>
      <c r="N49" s="23"/>
      <c r="O49" s="23"/>
      <c r="P49" s="23"/>
      <c r="Q49" s="23"/>
      <c r="R49" s="23"/>
      <c r="S49" s="23"/>
      <c r="T49" s="23"/>
      <c r="U49" s="23"/>
      <c r="V49" s="23"/>
      <c r="W49" s="23"/>
      <c r="X49" s="23"/>
      <c r="Y49" s="23"/>
      <c r="Z49" s="23"/>
      <c r="AA49" s="23"/>
      <c r="AF49" s="23"/>
    </row>
    <row r="50" ht="13.5" spans="1:32">
      <c r="A50" s="23"/>
      <c r="B50" s="23"/>
      <c r="C50" s="23"/>
      <c r="D50" s="23"/>
      <c r="E50" s="23"/>
      <c r="F50" s="23"/>
      <c r="G50" s="23"/>
      <c r="H50" s="23"/>
      <c r="I50" s="23"/>
      <c r="J50" s="23"/>
      <c r="K50" s="23"/>
      <c r="L50" s="23"/>
      <c r="M50" s="23"/>
      <c r="N50" s="23"/>
      <c r="O50" s="23"/>
      <c r="P50" s="23"/>
      <c r="Q50" s="23"/>
      <c r="R50" s="23"/>
      <c r="S50" s="23"/>
      <c r="T50" s="23"/>
      <c r="U50" s="23"/>
      <c r="V50" s="23"/>
      <c r="W50" s="23">
        <f>L48-AA48</f>
        <v>22605.0505</v>
      </c>
      <c r="X50" s="23"/>
      <c r="Y50" s="23"/>
      <c r="Z50" s="23"/>
      <c r="AA50" s="23">
        <f>AA48/L47</f>
        <v>0</v>
      </c>
      <c r="AB50" s="1">
        <v>0.861736444070319</v>
      </c>
      <c r="AF50" s="23"/>
    </row>
    <row r="51" ht="13.5" spans="1:32">
      <c r="A51" s="23"/>
      <c r="B51" s="23"/>
      <c r="C51" s="23"/>
      <c r="D51" s="23"/>
      <c r="E51" s="23"/>
      <c r="F51" s="23"/>
      <c r="G51" s="23"/>
      <c r="H51" s="23"/>
      <c r="I51" s="23"/>
      <c r="J51" s="23"/>
      <c r="K51" s="23"/>
      <c r="L51" s="23"/>
      <c r="M51" s="23"/>
      <c r="N51" s="23"/>
      <c r="O51" s="23"/>
      <c r="P51" s="23"/>
      <c r="Q51" s="23"/>
      <c r="R51" s="23"/>
      <c r="S51" s="23"/>
      <c r="T51" s="23"/>
      <c r="U51" s="23"/>
      <c r="V51" s="23"/>
      <c r="W51" s="23"/>
      <c r="X51" s="23"/>
      <c r="Y51" s="23"/>
      <c r="Z51" s="23"/>
      <c r="AA51" s="23"/>
      <c r="AF51" s="23"/>
    </row>
    <row r="52" ht="13.5" spans="1:32">
      <c r="A52" s="23"/>
      <c r="B52" s="23"/>
      <c r="C52" s="23"/>
      <c r="D52" s="23"/>
      <c r="E52" s="23"/>
      <c r="F52" s="23"/>
      <c r="G52" s="23"/>
      <c r="H52" s="23"/>
      <c r="I52" s="23"/>
      <c r="J52" s="23"/>
      <c r="K52" s="23"/>
      <c r="L52" s="23"/>
      <c r="M52" s="23"/>
      <c r="N52" s="23"/>
      <c r="O52" s="23"/>
      <c r="P52" s="23"/>
      <c r="Q52" s="23"/>
      <c r="R52" s="23"/>
      <c r="S52" s="23"/>
      <c r="T52" s="23"/>
      <c r="U52" s="23"/>
      <c r="V52" s="23"/>
      <c r="W52" s="23"/>
      <c r="X52" s="23"/>
      <c r="Y52" s="23"/>
      <c r="Z52" s="23"/>
      <c r="AA52" s="23"/>
      <c r="AF52" s="23"/>
    </row>
    <row r="53" ht="13.5" spans="1:32">
      <c r="A53" s="23"/>
      <c r="B53" s="23"/>
      <c r="C53" s="23"/>
      <c r="D53" s="23"/>
      <c r="E53" s="23"/>
      <c r="F53" s="23"/>
      <c r="G53" s="23"/>
      <c r="H53" s="23"/>
      <c r="I53" s="23"/>
      <c r="J53" s="23"/>
      <c r="K53" s="23"/>
      <c r="L53" s="23"/>
      <c r="M53" s="23"/>
      <c r="N53" s="23"/>
      <c r="O53" s="23"/>
      <c r="P53" s="23"/>
      <c r="Q53" s="23"/>
      <c r="R53" s="23"/>
      <c r="S53" s="23"/>
      <c r="T53" s="23"/>
      <c r="U53" s="23"/>
      <c r="V53" s="23"/>
      <c r="W53" s="23"/>
      <c r="X53" s="23"/>
      <c r="Y53" s="23"/>
      <c r="Z53" s="23"/>
      <c r="AA53" s="23"/>
      <c r="AF53" s="23"/>
    </row>
    <row r="54" ht="13.5" spans="1:32">
      <c r="A54" s="23"/>
      <c r="B54" s="23"/>
      <c r="C54" s="23"/>
      <c r="D54" s="23"/>
      <c r="E54" s="23"/>
      <c r="F54" s="23"/>
      <c r="G54" s="23"/>
      <c r="H54" s="23"/>
      <c r="I54" s="23"/>
      <c r="J54" s="23"/>
      <c r="K54" s="23"/>
      <c r="L54" s="23"/>
      <c r="M54" s="23"/>
      <c r="N54" s="23"/>
      <c r="O54" s="23"/>
      <c r="P54" s="23"/>
      <c r="Q54" s="23"/>
      <c r="R54" s="23"/>
      <c r="S54" s="23"/>
      <c r="T54" s="23"/>
      <c r="U54" s="23"/>
      <c r="V54" s="23"/>
      <c r="W54" s="23"/>
      <c r="X54" s="23"/>
      <c r="Y54" s="23"/>
      <c r="Z54" s="23"/>
      <c r="AA54" s="23"/>
      <c r="AF54" s="23"/>
    </row>
    <row r="55" ht="13.5" spans="1:32">
      <c r="A55" s="23"/>
      <c r="B55" s="23"/>
      <c r="C55" s="23"/>
      <c r="D55" s="23"/>
      <c r="E55" s="23"/>
      <c r="F55" s="23"/>
      <c r="G55" s="23"/>
      <c r="H55" s="23"/>
      <c r="I55" s="23"/>
      <c r="J55" s="23"/>
      <c r="K55" s="23"/>
      <c r="L55" s="23"/>
      <c r="M55" s="23"/>
      <c r="N55" s="23"/>
      <c r="O55" s="23"/>
      <c r="P55" s="23"/>
      <c r="Q55" s="23"/>
      <c r="R55" s="23"/>
      <c r="S55" s="23"/>
      <c r="T55" s="23"/>
      <c r="U55" s="23"/>
      <c r="V55" s="23"/>
      <c r="W55" s="23"/>
      <c r="X55" s="23"/>
      <c r="Y55" s="23"/>
      <c r="Z55" s="23"/>
      <c r="AA55" s="23"/>
      <c r="AF55" s="23"/>
    </row>
    <row r="56" ht="13.5" spans="1:32">
      <c r="A56" s="23"/>
      <c r="B56" s="23"/>
      <c r="C56" s="23"/>
      <c r="D56" s="23"/>
      <c r="E56" s="23"/>
      <c r="F56" s="23"/>
      <c r="G56" s="23"/>
      <c r="H56" s="23"/>
      <c r="I56" s="23"/>
      <c r="J56" s="23"/>
      <c r="K56" s="23"/>
      <c r="L56" s="23"/>
      <c r="M56" s="23"/>
      <c r="N56" s="23"/>
      <c r="O56" s="23"/>
      <c r="P56" s="23"/>
      <c r="Q56" s="23"/>
      <c r="R56" s="23"/>
      <c r="S56" s="23"/>
      <c r="T56" s="23"/>
      <c r="U56" s="23"/>
      <c r="V56" s="23"/>
      <c r="W56" s="23"/>
      <c r="X56" s="23"/>
      <c r="Y56" s="23"/>
      <c r="Z56" s="23"/>
      <c r="AA56" s="23"/>
      <c r="AF56" s="23"/>
    </row>
  </sheetData>
  <mergeCells count="33">
    <mergeCell ref="A1:Z1"/>
    <mergeCell ref="A2:D2"/>
    <mergeCell ref="M2:N2"/>
    <mergeCell ref="Z2:AA2"/>
    <mergeCell ref="K3:L3"/>
    <mergeCell ref="M3:U3"/>
    <mergeCell ref="Y3:Z3"/>
    <mergeCell ref="A5:D5"/>
    <mergeCell ref="A12:D12"/>
    <mergeCell ref="A31:D31"/>
    <mergeCell ref="A38:D38"/>
    <mergeCell ref="A43:D43"/>
    <mergeCell ref="A44:D44"/>
    <mergeCell ref="A47:D47"/>
    <mergeCell ref="A3:A4"/>
    <mergeCell ref="B3:B4"/>
    <mergeCell ref="C3:C4"/>
    <mergeCell ref="D3:D4"/>
    <mergeCell ref="E3:E4"/>
    <mergeCell ref="F3:F4"/>
    <mergeCell ref="G3:G4"/>
    <mergeCell ref="H3:H4"/>
    <mergeCell ref="I3:I4"/>
    <mergeCell ref="J3:J4"/>
    <mergeCell ref="V3:V4"/>
    <mergeCell ref="W3:W4"/>
    <mergeCell ref="X3:X4"/>
    <mergeCell ref="AA3:AA4"/>
    <mergeCell ref="AB3:AB4"/>
    <mergeCell ref="AC3:AC4"/>
    <mergeCell ref="AD3:AD4"/>
    <mergeCell ref="AE3:AE4"/>
    <mergeCell ref="AF3:AF4"/>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vt:i4>
      </vt:variant>
    </vt:vector>
  </HeadingPairs>
  <TitlesOfParts>
    <vt:vector size="2" baseType="lpstr">
      <vt:lpstr>投资年度完成情况</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cp:lastModifiedBy>
  <dcterms:created xsi:type="dcterms:W3CDTF">2023-11-20T03:48:00Z</dcterms:created>
  <dcterms:modified xsi:type="dcterms:W3CDTF">2024-12-11T07:29:33Z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1DB27C1A92AF4184BBA2222B6F0C6C14</vt:lpwstr>
  </property>
  <property fmtid="{D5CDD505-2E9C-101B-9397-08002B2CF9AE}" pid="3" name="KSOProductBuildVer">
    <vt:lpwstr>2052-11.8.2.11718</vt:lpwstr>
  </property>
</Properties>
</file>