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 activeTab="1"/>
  </bookViews>
  <sheets>
    <sheet name="Sheet1" sheetId="1" r:id="rId1"/>
    <sheet name="Sheet2" sheetId="2" r:id="rId2"/>
  </sheets>
  <definedNames>
    <definedName name="_xlnm._FilterDatabase" localSheetId="0" hidden="1">Sheet1!$A$4:$AA$55</definedName>
    <definedName name="_xlnm._FilterDatabase" localSheetId="1" hidden="1">Sheet2!$A$8:$AB$48</definedName>
    <definedName name="_xlnm.Print_Titles" localSheetId="1">Sheet2!$3:$4</definedName>
  </definedNames>
  <calcPr calcId="144525"/>
</workbook>
</file>

<file path=xl/comments1.xml><?xml version="1.0" encoding="utf-8"?>
<comments xmlns="http://schemas.openxmlformats.org/spreadsheetml/2006/main">
  <authors>
    <author>A</author>
  </authors>
  <commentList>
    <comment ref="C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名称改变</t>
        </r>
      </text>
    </comment>
  </commentList>
</comments>
</file>

<file path=xl/sharedStrings.xml><?xml version="1.0" encoding="utf-8"?>
<sst xmlns="http://schemas.openxmlformats.org/spreadsheetml/2006/main" count="883" uniqueCount="284">
  <si>
    <t>林芝市察隅县2025年（第一批）脱贫县财政衔接推进乡村振兴补助资金项目明细表</t>
  </si>
  <si>
    <t>序号</t>
  </si>
  <si>
    <t>县（区)、乡（镇）名称</t>
  </si>
  <si>
    <t>项目名称</t>
  </si>
  <si>
    <t>建设地点（所在乡村名）</t>
  </si>
  <si>
    <t>项目建设内容</t>
  </si>
  <si>
    <t>项目性质      （新建或续建）</t>
  </si>
  <si>
    <t>项目主管部门</t>
  </si>
  <si>
    <t>项目                            责任人及联系电话</t>
  </si>
  <si>
    <t>项目                                开工时间</t>
  </si>
  <si>
    <t>预计                                   竣工时间</t>
  </si>
  <si>
    <t>财政衔接推进乡村振兴补助资金来源及金额</t>
  </si>
  <si>
    <t>投资计划(万元)</t>
  </si>
  <si>
    <t>项目预计年均实现收益                           （万元）</t>
  </si>
  <si>
    <t>项目受益群众户                        (户)</t>
  </si>
  <si>
    <t>项目受益群众人数                       (人)</t>
  </si>
  <si>
    <t>其中</t>
  </si>
  <si>
    <t>备注</t>
  </si>
  <si>
    <t>资金来源名称</t>
  </si>
  <si>
    <t>金额(万元)</t>
  </si>
  <si>
    <t>总投资</t>
  </si>
  <si>
    <t>中央财政衔接推进乡村振兴补助资金</t>
  </si>
  <si>
    <t>自治区财政                 衔接推进乡村振兴补助资金</t>
  </si>
  <si>
    <t>地（市）财政衔接推进乡村振兴补助资金</t>
  </si>
  <si>
    <t>县（区）财政衔接推进乡村振兴补助资金</t>
  </si>
  <si>
    <t>援藏                     资金</t>
  </si>
  <si>
    <t>银行                             贷款</t>
  </si>
  <si>
    <t>项目单位自筹</t>
  </si>
  <si>
    <t>其他                  资金                （含整合资金）</t>
  </si>
  <si>
    <t>受益脱贫户数（含监测对象）</t>
  </si>
  <si>
    <t>受益脱贫人数（含监测对象）</t>
  </si>
  <si>
    <t>行次</t>
  </si>
  <si>
    <t>合计</t>
  </si>
  <si>
    <t>察隅县</t>
  </si>
  <si>
    <t>（一）乡村特色产业类（含产业基础设施配套类）</t>
  </si>
  <si>
    <t>察隅县上察隅镇米古村茶叶精加工厂建设项目</t>
  </si>
  <si>
    <t>米古村</t>
  </si>
  <si>
    <t>总体给排水工程，含室外给水（DN100钢丝骨架复合管130米、DN50钢丝骨架复合管15米、水表井1座等)、室外消防（DN65镀锌钢管20米、DN100镀锌钢管96米DN200镀锌钢管250米、室外消火栓2座，闸阀及阀门井3座，486m³一体化消防水池水泵房1套等）、室外污水（DN200聚乙烯双壁波纹管101米，DN300钢筋混凝土管3米、Ф700污水检查井13座、GG-2SF钢筋混凝土隔油池1座、5m³/d一体化污水处理设备1套等）及室外雨水（DN300聚乙烯双壁波纹管89米、雨水井5座、雨水口8个等）、土方开挖回填等），总体电气工程，含强电手孔井7座、弱电手孔井4座、6M高太阳能路灯4套、室外彩色摄像机5台及电缆、配管和土方开挖回填等，挡墙工程191m，取水工程，含DN110干管2403m，进水前池1座，闸阀井9座（排气阀井2座、检修间井2座、排泥井2座、进水前池闸阀井1座）</t>
  </si>
  <si>
    <t>续建</t>
  </si>
  <si>
    <t>察隅县农业农村局</t>
  </si>
  <si>
    <t>苏宇
13989041516</t>
  </si>
  <si>
    <t>2025.03</t>
  </si>
  <si>
    <t>2025.12</t>
  </si>
  <si>
    <t>1.中央巩固拓展脱贫攻坚成果同乡村振兴有效衔接资金100万元；
2.自治区巩固拓展脱贫攻坚成果同乡村振兴有效衔接资金100万元；
3.市级巩固拓展脱贫攻坚成果同乡村振兴有效衔接资金100万元。
4.县级巩固拓展脱贫攻坚成果同乡村振兴有效衔接资金100万元。</t>
  </si>
  <si>
    <t>察隅县2022年本堆村搬迁配套茶叶种植项目</t>
  </si>
  <si>
    <t>本堆村</t>
  </si>
  <si>
    <t>购买有机肥157.5t(每亩0.5t),新建蓄水池50m³一座。</t>
  </si>
  <si>
    <t>县级巩固拓展脱贫攻坚成果同乡村振兴有效衔接资金30万元。</t>
  </si>
  <si>
    <t>察隅县下察隅镇拉丁村猕猴桃种植三期项目</t>
  </si>
  <si>
    <t>拉丁村</t>
  </si>
  <si>
    <t>购买有机肥599.5t及其他附属设施，田间管理期三年。</t>
  </si>
  <si>
    <t>察隅县下察隅镇人民政府</t>
  </si>
  <si>
    <t>琼吉卓玛
15289144952</t>
  </si>
  <si>
    <t>县级巩固拓展脱贫攻坚成果同乡村振兴有效衔接资金200万元。</t>
  </si>
  <si>
    <t>察隅县下察隅镇卡地村搬迁配套猕猴桃种植项目</t>
  </si>
  <si>
    <t>卡地村</t>
  </si>
  <si>
    <t>种植猕猴桃700亩，土地整治及改良700亩、购买种苗70000株、撒播有机肥1050吨，立柱及安装、牵拉铁丝，安装网围栏6300m、安装微喷设备700亩、修建蓄水池2座、病虫害防治及追肥、三年管护工作等配套附属设施。</t>
  </si>
  <si>
    <t>新建</t>
  </si>
  <si>
    <t>1.中央巩固拓展脱贫攻坚成果同乡村振兴有效衔接资金800万元；
2.市级巩固拓展脱贫攻坚成果同乡村振兴有效衔接资金500万元。
3.县级巩固拓展脱贫攻坚成果同乡村振兴有效衔接资金200万元。</t>
  </si>
  <si>
    <t>察隅县上察隅镇布宗村搬迁配套产业建设项目</t>
  </si>
  <si>
    <t>布宗村</t>
  </si>
  <si>
    <t>茶叶种植：金萱307.41亩，金牡丹518.71亩，第一次种植1900076株，第二次种植344848株；茶叶辅助工程：包含反光膜127803.2㎡，防草布460019㎡，有机肥440.8t；土地平整工程：场地平整531187.51㎡，石方清理22043.5m³，种植沟开挖94042m³，种植沟回填111676m³；灌溉工程：管道工程1项，沉砂池1项，取水口1项，100m³蓄水池1座，50m³蓄水池1座；附属工程：铁丝网围栏10245米，太阳能杀虫灯217盏，新建砂石路面3594米等配套附属设施。</t>
  </si>
  <si>
    <t>1.中央巩固拓展脱贫攻坚成果同乡村振兴有效衔接资金163万元；
2.中央少数民族发展资金1197万元；
3.自治区少数民族发展资金500万元；
4.市级巩固拓展脱贫攻坚成果同乡村振兴有效衔接资金40万元。
5.县级巩固拓展脱贫攻坚成果同乡村振兴有效衔接资金100万元。</t>
  </si>
  <si>
    <t>察隅县上察隅镇迟巴村搬迁配套产业建设项目</t>
  </si>
  <si>
    <t>迟巴村</t>
  </si>
  <si>
    <t>茶叶种植：金萱400亩，金牡丹409.55亩，第一次种植1861965株，第二次种植323820株；茶叶辅助工程：包含反光膜119450㎡，防草布430190㎡，有机肥412t；土地平整工程：场地平整549353.3㎡，石方清理20600m³，种植沟开挖回填工程1项；灌溉工程：管道工程1项，沉砂池1项，取水口1项，100m³蓄水池1座，50m³蓄水池1座；附属工程：铁丝网围栏9819米，太阳能杀虫灯211盏，新建砂石路面2336.6米等配套附属设施。</t>
  </si>
  <si>
    <t>1.中央巩固拓展脱贫攻坚成果同乡村振兴有效衔接资金1300万元；
2.自治区少数民族发展资金126万元；
3.自治区巩固拓展脱贫攻坚成果同乡村振兴有效衔接资金374万元；
4.市级巩固拓展脱贫攻坚成果同乡村振兴有效衔接资金50万元。
5.县级巩固拓展脱贫攻坚成果同乡村振兴有效衔接资金43万元。</t>
  </si>
  <si>
    <t>察隅县上察隅镇目宗村林下资源种植项目</t>
  </si>
  <si>
    <t>目宗村</t>
  </si>
  <si>
    <t xml:space="preserve">种植200亩白肉灵芝，网围栏3500米，菌包的购买，地表清理等。
</t>
  </si>
  <si>
    <t>察隅县上察隅镇人民政府</t>
  </si>
  <si>
    <t>多吉次仁
17808917581</t>
  </si>
  <si>
    <t>1.中央巩固拓展脱贫攻坚成果同乡村振兴有效衔接资金125万元；
2.县级巩固拓展脱贫攻坚成果同乡村振兴有效衔接资金258.8万元。</t>
  </si>
  <si>
    <t>察隅县上察隅镇体育村林下资源种植项目</t>
  </si>
  <si>
    <t>体育村</t>
  </si>
  <si>
    <t>种植101亩茯苓，田间机耕道3505米，网围栏1556米，标志牌2座等。</t>
  </si>
  <si>
    <t>1.中央巩固拓展脱贫攻坚成果同乡村振兴有效衔接资金50万元；
2.市级巩固拓展脱贫攻坚成果同乡村振兴有效衔接资金50万元。
3.县级巩固拓展脱贫攻坚成果同乡村振兴有效衔接资金50万元。</t>
  </si>
  <si>
    <t>察隅县下察隅镇塔林、嘎堆嘎美等村茯苓种植项目</t>
  </si>
  <si>
    <t>塔林村、嘎堆嘎美村、共同村</t>
  </si>
  <si>
    <t>林下种植茯苓260亩（塔林村100亩、嘎堆嘎美村100亩、共同村60亩），含地表清杂、购置菌种、网围栏及其他附属设施</t>
  </si>
  <si>
    <t>1.中央巩固拓展脱贫攻坚成果同乡村振兴有效衔接资金30万元；
2.中央财政扶持发展新型农村集体经济资金  70万元；
3.市级巩固拓展脱贫攻坚成果同乡村振兴有效衔接资金126万元。</t>
  </si>
  <si>
    <t>60-70%</t>
  </si>
  <si>
    <t>察隅县下察隅镇日玛村柑橘高标准示范种植项目</t>
  </si>
  <si>
    <t>日玛村</t>
  </si>
  <si>
    <t xml:space="preserve">日玛村高标准示范种植柑橘150亩（种苗16500株）及其附属设施  </t>
  </si>
  <si>
    <t>1.中央巩固拓展脱贫攻坚成果同乡村振兴有效衔接资金200万元；</t>
  </si>
  <si>
    <t>察隅县塔玛村优质牧草种植项目</t>
  </si>
  <si>
    <t>塔玛村</t>
  </si>
  <si>
    <t>种植优质牧草80亩，施肥80亩（每亩复合肥1吨，有机肥 0.5吨。）折叠型厢式仓储集装箱房2个，DN110PE管2000米，DN75PE管3000米，网围栏3000米，防牛刺网滚笼3000米，青储饲料机1台，全自动青贮圆捆机1台，分料箱1台，装载机1台，牧草膜250件，牧草网250卷等。</t>
  </si>
  <si>
    <t xml:space="preserve">1.中央巩固拓展脱贫攻坚成果同乡村振兴有效衔接资金50万元；
</t>
  </si>
  <si>
    <t>察隅县藏茶加工设备购置项目</t>
  </si>
  <si>
    <t>下察隅镇</t>
  </si>
  <si>
    <t>购置藏茶加工设备1套，包括茶叶多用机、振动槽、气化站、烘焙机、电烘箱、揉捻机、晾晒机、剪梗机等，年产藏茶200吨以上。</t>
  </si>
  <si>
    <t>1.中央巩固拓展脱贫攻坚成果同乡村振兴有效衔接资金100万元；</t>
  </si>
  <si>
    <t>察隅县下察隅镇洞冲粮油加工厂提升改造项目</t>
  </si>
  <si>
    <t>洞冲村</t>
  </si>
  <si>
    <t>新建仓储包装车间300㎡、场地硬化1200㎡（含包装车间硬化300㎡）、厂房内部装修等</t>
  </si>
  <si>
    <t>1.中央巩固拓展脱贫攻坚成果同乡村振兴有效衔接资金50万元；</t>
  </si>
  <si>
    <t>察隅县古拉乡日托村饲草料种植基地建设项目</t>
  </si>
  <si>
    <t>日托村</t>
  </si>
  <si>
    <t>种植紫花苜蓿草200亩，种子6000斤；有机肥20袋，二铵30袋，尿素20袋，钾肥20袋，耕地机、大型拖拉机等设备，网围栏3000米，土地平整等。</t>
  </si>
  <si>
    <t>察隅县古拉乡人民政府</t>
  </si>
  <si>
    <t>扎西顿珠</t>
  </si>
  <si>
    <t>1.中央巩固拓展脱贫攻坚成果同乡村振兴有效衔接资金20万元；</t>
  </si>
  <si>
    <t>察隅县上察隅镇岗藏村林下资源种植项目</t>
  </si>
  <si>
    <t>岗藏村</t>
  </si>
  <si>
    <t>林下资源种植种植（白肉灵芝）112亩，田间机耕道3382.62米，网围栏1248.44米，标志牌2座，设备及工器具购置1项等。</t>
  </si>
  <si>
    <t>1.中央巩固拓展脱贫攻坚成果同乡村振兴有效衔接资金110万元；</t>
  </si>
  <si>
    <t>察隅县农副土特产品加工厂建设项目</t>
  </si>
  <si>
    <t>学尼村</t>
  </si>
  <si>
    <t>生产加工（重点对有机稻谷、鸡爪谷、荞麦、玉米等农作物进行加工）及包装车间193.2m²，原料仓库115.2m²，成品仓库144m²，附属工程硬化面积397.26m²，绿化面积200m²，挖填方1项.设备采购：条形真空包装设备2台、粉碎机2台、3T叉车1台、托盘100个等</t>
  </si>
  <si>
    <t>察隅县政府国资委</t>
  </si>
  <si>
    <t>李俊
13340608383</t>
  </si>
  <si>
    <t>察隅县察瓦龙乡学巴村机耕道建设项目</t>
  </si>
  <si>
    <t>学巴村</t>
  </si>
  <si>
    <t>1#挡墙72m，1#机耕道109m，2#挡墙110m，2#机耕道110m，箱涵2座，3#机耕道10m，3#挡墙510m，重建0.4*0.4渠道8m等。</t>
  </si>
  <si>
    <t>察隅县察瓦龙乡人民政府</t>
  </si>
  <si>
    <t>冯红强
15289041246</t>
  </si>
  <si>
    <t>1.中央以工代赈资金273万元
2.县级巩固拓展脱贫攻坚成果同乡村振兴有效衔接资金17万元</t>
  </si>
  <si>
    <t>察隅县古玉乡然乌学村、罗马村农田灌溉建设项目</t>
  </si>
  <si>
    <t>然乌学村、罗马村</t>
  </si>
  <si>
    <t>然乌学村：新建400*400钢筋混凝土水渠3135米，新建400*400分水口275处，破除新建水渠572米，新建500*500明水渠4677米，新建500*500盖板暗渠126米，新建500*500分水口60座，取水口2座，过滤池2座，埋地水管152米；罗马村：新建600*600钢筋混凝土水渠460米，新建盖板渠670米，600*600分水口10座等。</t>
  </si>
  <si>
    <t>1.中央巩固拓展脱贫攻坚成果同乡村振兴有效衔接资金250万元；
2.自治区巩固拓展脱贫攻坚成果同乡村振兴有效衔接资金100万元；</t>
  </si>
  <si>
    <t>察隅县上察隅镇仕中、古巴等村农田灌溉建设项目</t>
  </si>
  <si>
    <t>仕中村、古巴村、松林村</t>
  </si>
  <si>
    <t>古巴村：取水口1座，水池1座，蓄水池1座，拆除现状老旧水渠3906m，新建灌溉水渠3906m，水渠分水口63处，闸阀井2座；仕中村：取水口3座，蓄水池4座，灌溉水渠2870m，水渠分水口16处，闸阀井5座，给水管70m。</t>
  </si>
  <si>
    <t>1.中央巩固拓展脱贫攻坚成果同乡村振兴有效衔接资金200万元；
2.自治区巩固拓展脱贫攻坚成果同乡村振兴有效衔接资金120万元；</t>
  </si>
  <si>
    <t>察隅县下察隅镇嘎腰片区、自更等村灌溉设施修建项目</t>
  </si>
  <si>
    <t>嘎腰片区、自更、松古、沙琼、日玛</t>
  </si>
  <si>
    <t>沙琼村：新建30*35水渠486.29米，新建40*50水渠302.92米，新建dn500钢筋砼管4米，八字取水口1座。日玛村：新建50*60水渠16米，取水口1座。竹尼村：40*30水渠拆除180米，50*30水渠拆除21米，60*40水渠拆除871米，新建30*35水渠558.04米，新建40*40水渠140米，新建40*50水渠40米，新建50*50水渠21米，新建60*60水渠1853.38米，新建dn600钢筋砼管14米。嘎腰村：60*40水渠拆除148米，新建60*60水渠148米，新建dn600钢筋砼管3米，新建DN400焊接钢管24米，管道支墩5座，新建80*50水渠30米，新建1m*0.6m沟盖板30米。宗古村：40*40水渠拆除785米，60*40水渠拆除380米，新建40*40水渠608米，新建40*60水渠177米，新建60*60水渠380米。松古村：50*40水渠拆除65米，新建50*40水渠559．35米，新建dn500钢筋砼管。自更村：DN160PE管（PN1.6）390.80米，取水口（含过滤池）1座，架空吊管1座，30*30水渠2253米，40*40水渠2759米，40*40钢筋砼盖板沟24米，dn300Ⅱ级钢筋砼管4米。</t>
  </si>
  <si>
    <t>1.中央巩固拓展脱贫攻坚成果同乡村振兴有效衔接资金435万元；
2.自治区巩固拓展脱贫攻坚成果同乡村振兴有效衔接资金150万元；
3.县级巩固拓展脱贫攻坚成果同乡村振兴有效衔接资金45万元。</t>
  </si>
  <si>
    <t>察隅县古玉乡古井、博学等村灌溉水渠改造提升项目</t>
  </si>
  <si>
    <t>古井村、博学村、巴依村、玉和村</t>
  </si>
  <si>
    <t>古井村：新建取水口一座；30立方沉沙过滤池一座；DN200管2475米；100立方蓄水池1座；500*500灌溉水渠950m；500*500分水口5座，砖砌阀门井3座；砖砌排气阀门井1座；砖砌排泥阀门井。博学村：新建取水口1座；30立方沉沙过滤池1座；DN200管245米；10立方蓄水池1座；450*450灌溉水渠480米；混凝土管涵15米；砖砌阀门井3座。巴依村;新建取水口1座；30立方沉沙过滤池一座；450*450分水口25座；450*450灌溉水渠1850m；混凝土管涵15米；350*350盖板沟水渠295m。玉和村：新建取水口1座；30立方沉沙过滤池一座；500*500灌溉水渠5200m；500*500分水口10座；埋地水管20米（DN150）砖砌阀门井1座。</t>
  </si>
  <si>
    <t>1.中央巩固拓展脱贫攻坚成果同乡村振兴有效衔接资金350万元；
2.市级巩固拓展脱贫攻坚成果同乡村振兴有效衔接资金50万元。</t>
  </si>
  <si>
    <t>（二）人居环境整治类</t>
  </si>
  <si>
    <t>察隅县竹瓦根镇桑久村、扎嘎村、空档村、扎拉村基础设施补短板项目</t>
  </si>
  <si>
    <t>扎嘎村、扎拉村、空档村、桑久村</t>
  </si>
  <si>
    <t>扎嘎村：土方工程，含土方开挖:1224.75m³、回填:30.27m³、余方弃置1194.48m³，盖板渠400*600㎜535m，道路工程3335㎡，管网工程，含新建混凝土检查井16座、混凝土化粪池1座及管网工程等；照明工程，含路灯维修，迁移电杆；扎拉村地质灾害搬迁九户：土方工程，含土方开挖493m³、回填16m³、余方弃置447m³，盖板沟400*600㎜219m，道路工程914㎡，路边石438m，挡墙工程85.91m³，管网工程，含包含新建混凝土检查井23座、检查井加固11座及管网工程等，照明工程，含包含新建14根6m高单臂太阳能路灯、砖砌电池箱14套、路灯维修等；扎拉村永孜拉卡组：土方工程，含土方开挖:1894.19m³、回填:603.21m³、余方弃置:1290.98m³，盖板渠400*600㎜685.5m，道路工程5263㎡，挡墙工程32.26m³；扎拉村扎拉组及扎拉村阿森组：道路工程2265㎡；扎拉村地块：挡墙工程541.1m³；空挡村然巴组：道路工程1807㎡；照明工程，含48根路灯维修，桑久村搬迁组：管网工程，含包含新建混凝土检查井36座、混凝土跌水井2座、混凝土化粪池1座、道路破除和恢复、10t/d生物模块1套、太阳能光伏板成套设备1套、调节池1座、高效生物净化池1座及管网工程等；桑久村日嘎组饮水：给水工程，含包含新建沉砂池2座、钢筋混凝土排气井2座、钢筋混凝土阀门井35座、砖砌排泥井3座、背水台22座、30m³高位水池2座、浆砌石水源集水池2座及管网工程等；桑久村桑久组：道路工程414㎡，挡墙工程471.15m³，桑久村加饶组：管网工程，含包含新建混凝土跌水井3座、混凝土检查井8座及管网工程等，照明工程，含包含新建10根6m高单臂太阳能路灯、砖砌蓄电池箱10套等；桑久村珠巴村：道路工程1075㎡等。</t>
  </si>
  <si>
    <t>1.中央巩固拓展脱贫攻坚成果同乡村振兴有效衔接资金450万元；
2.自治区巩固拓展脱贫攻坚成果同乡村振兴有效衔接资金200万元；
3.市级巩固拓展脱贫攻坚成果同乡村振兴有效衔接资金100万元。
4.县级巩固拓展脱贫攻坚成果同乡村振兴有效衔接资金55.26万元。</t>
  </si>
  <si>
    <t>察隅县上察隅镇翠兴、仕中、本堆村基础设施提升改造项目</t>
  </si>
  <si>
    <t>翠兴村、本堆村、仕中村</t>
  </si>
  <si>
    <t xml:space="preserve">本堆村：U型水渠387.44米，给水工程1项（DN25 聚乙烯 (P上）管 590 米 ， DN40 聚乙烯 (PE) 管 2950 木， DN50 聚乙烯 (PE)管 6050 米，水表井 3 个，阀门井 28 座， 蓄水池 3 座，重建道路 910 平方米，土石方等）；翠兴村（然尼组）：给水工程1项（DN25 聚乙烯 (PE) 管 150 米， DN32 聚乙烯 (PE) 管 120 米， DN40 聚乙烯 (PE)管 370 米 ， DN50 聚乙烯 (PE) 管 1680米， 水表井 1 座， 阀门井 8 座， 道路破除修复 262 平方米， 蓄水池维修改造 1 座， 土石方等）；翠兴村（翠兴组）：给水工程1项（DN25 聚乙烯 (PE) 管 500 米 ， DN32 聚乙烯 (PE) 管 2250 米 ， DN10 聚乙烯 (PE)管 1380 米 ， DN50 聚乙烯 (PE) 管 1380术 DN80 聚乙烯 (PE) 管 2190 米 ， 水表井2座，阀门井23座，蓄水池2座，重建道路1794㎡，土石方等）；
</t>
  </si>
  <si>
    <t>1.中央巩固拓展脱贫攻坚成果同乡村振兴有效衔接资金515万元；
2.市级巩固拓展脱贫攻坚成果同乡村振兴有效衔接资金122.97万元。</t>
  </si>
  <si>
    <t>察隅县察瓦龙乡左布村基础设施提升项目</t>
  </si>
  <si>
    <t>左布村</t>
  </si>
  <si>
    <t>新建灌溉支渠2267m，新建实体围墙816.63m，新建挡墙1项，灌溉渠盖板986m，道路硬化1272.85m，路灯工程24盏，集中排污工程1项新建垃圾房1座。</t>
  </si>
  <si>
    <t>1.中央巩固拓展脱贫攻坚成果同乡村振兴有效衔接资金200万元；
2.自治区巩固拓展脱贫攻坚成果同乡村振兴有效衔接资金100万元；</t>
  </si>
  <si>
    <t>察隅县下察隅镇共同村基础设施提升改造项目</t>
  </si>
  <si>
    <t>共同村</t>
  </si>
  <si>
    <t>道路工程：1#2824.73㎡，2#道路1100.55㎡；水渠工程：500*400灌溉水渠897m，DN500钢筋混凝土管7m。</t>
  </si>
  <si>
    <t>1.中央巩固拓展脱贫攻坚成果同乡村振兴有效衔接资金20万元；
2.市级巩固拓展脱贫攻坚成果同乡村振兴有效衔接资金30万元。</t>
  </si>
  <si>
    <t>察隅县察瓦龙乡瓦布村、扎然村基础设施修建项目</t>
  </si>
  <si>
    <t>瓦布村、扎然村</t>
  </si>
  <si>
    <t>瓦布村：新建硬化路面6311.56平方米，拆除原有硬化4043.83㎡，新建排水沟1415.20米（30*30砼明沟），新建波形梁护栏420米，新建DN400Ⅱ级钢筋砼管（C25包封）40.5米等。扎然村：新建硬化路面2267.72平方米，新建2.5米高浆砌石挡墙252米及9套警告标志。排水工程：含挖方1443.89m³，填方1234.06m³，余土外运209.83m³，运距5km；中粗砂基础171.81m³；DN300钢带增强聚乙烯螺旋波纹管536.92m，SN8；DN200PVC管200m；G5-12钢筋砼污水检查井29座，路面破除，恢复12m³等。</t>
  </si>
  <si>
    <t>1.中央巩固拓展脱贫攻坚成果同乡村振兴有效衔接资金360万元；
2.自治区巩固拓展脱贫攻坚成果同乡村振兴有效衔接资金100万元；
3.县级巩固拓展脱贫攻坚成果同乡村振兴有效衔接资金43万元。</t>
  </si>
  <si>
    <t>察瓦龙乡邓许村基础设施建设项目</t>
  </si>
  <si>
    <t>邓许村</t>
  </si>
  <si>
    <t>路面工程2155.55㎡，路基工程2628.64㎡，交通工程711m，挡土墙工程810m，照明工程1项（原有太阳能路灯维修及新建15盏太阳能路灯），钢索桥1座15m，管道工程1项。</t>
  </si>
  <si>
    <t>1.中央巩固拓展脱贫攻坚成果同乡村振兴有效衔接资金180万元；
2.市级巩固拓展脱贫攻坚成果同乡村振兴有效衔接资金120万元。</t>
  </si>
  <si>
    <t>察隅县察瓦龙乡扎那村基础设施提升项目</t>
  </si>
  <si>
    <t>扎那村</t>
  </si>
  <si>
    <t>道路工程：路面工程3767.11㎡，路基工程3767.11m，交通工程100m，挡土墙工程230m，水沟工程1140m。</t>
  </si>
  <si>
    <t>察隅县察瓦龙乡龙普村基础设施补短板项目</t>
  </si>
  <si>
    <t>龙普村</t>
  </si>
  <si>
    <t>给水工程1项（包含管网工程7040m），路基工程5065.27㎡，路面工程5065.27㎡，交通工程77m，挡土墙工程298m³。</t>
  </si>
  <si>
    <t>察隅县察瓦龙乡学巴村基础设施补短板项目</t>
  </si>
  <si>
    <t>路面、路基工程2523.53㎡，交通工程243m。</t>
  </si>
  <si>
    <t>1.中央巩固拓展脱贫攻坚成果同乡村振兴有效衔接资金26万元；</t>
  </si>
  <si>
    <t>察隅县察瓦龙乡沙布村基础设施补短板项目</t>
  </si>
  <si>
    <t>沙布村</t>
  </si>
  <si>
    <t>道路工程：硬化工程2561.92㎡，30*30排水沟725.73m，40*40钢筋砼盖板沟148.5m，DN300Ⅱ级钢筋砼管，C25包封7m，网围栏6892m；排水工程：挖方1096.9 m³，填方937.49m³，余土外运159.4m³，中粗砂基础130.52 m³，DN300钢带增强聚乙烯螺旋波纹管SN8 407.89m，DN200PVC管285m，Ф1000钢筋砼污水检查井33座，G1-2钢筋砼化粪池10座，G2-4钢筋砼化粪池1座，G3-6钢筋砼化粪池1座，G4-9钢筋砼化粪池1座。</t>
  </si>
  <si>
    <t>1.中央巩固拓展脱贫攻坚成果同乡村振兴有效衔接资金180万元；
2.市级巩固拓展脱贫攻坚成果同乡村振兴有效衔接资金72万元。</t>
  </si>
  <si>
    <t>察隅县古拉乡觉布如村道路硬化项目</t>
  </si>
  <si>
    <t>觉布如村</t>
  </si>
  <si>
    <t>道路工程：土石方工程1项（含挖路基土方1540.18m³，路基填方1022.38m³，余土弃置517.80m³），硬化拆除1513.88㎡，硬化工程2150.26㎡，均高5m浆砌石挡土墙40m，Gr-B-2C钢波形梁护栏40m。</t>
  </si>
  <si>
    <t>1.中央巩固拓展脱贫攻坚成果同乡村振兴有效衔接资金62万元；
2.市级巩固拓展脱贫攻坚成果同乡村振兴有效衔接资金23万元。</t>
  </si>
  <si>
    <t>察隅县古玉乡博学村、然乌学村人饮维修项目</t>
  </si>
  <si>
    <t>博学村、然乌学村</t>
  </si>
  <si>
    <t xml:space="preserve">博学村：新建沉沙池1座，消毒池1座，PE110管3800米，然乌学村：新建净水池1座，取水口1座，PE110管3500米，PE75管3800米
</t>
  </si>
  <si>
    <t>县级巩固拓展脱贫攻坚成果同乡村振兴有效衔接资金100.97万元。</t>
  </si>
  <si>
    <t>察隅县古玉乡罗马村道路及边沟维修项目</t>
  </si>
  <si>
    <t>罗马村</t>
  </si>
  <si>
    <t>场地硬化3024.78㎡，400*400mm排水边沟725m。</t>
  </si>
  <si>
    <t>1.中央巩固拓展脱贫攻坚成果同乡村振兴有效衔接资金30万元；</t>
  </si>
  <si>
    <t>察隅县上察隅镇古巴村农村饮水维修养护工程</t>
  </si>
  <si>
    <t>古巴村</t>
  </si>
  <si>
    <t>新建取水口1座，管道DN110PE管3.32km，配套建筑物6座，其中泄水闸阀井1座，排气闸阀井3座，减压池1座，吊索桥（180m）1座</t>
  </si>
  <si>
    <t>察隅县水利局</t>
  </si>
  <si>
    <t>谢家林
13889045616</t>
  </si>
  <si>
    <t>察隅县察瓦龙乡格德村人饮管道新建项目</t>
  </si>
  <si>
    <t>格德村</t>
  </si>
  <si>
    <t>给水管道工程3538米，阀门井9座，排泥阀井2座，蓄水池两座，背水台47座，路面破除及恢复650㎡。</t>
  </si>
  <si>
    <t>察隅县察瓦龙乡瓦布村供水提升项目</t>
  </si>
  <si>
    <t>瓦布村</t>
  </si>
  <si>
    <t xml:space="preserve">新建取水口1座，新建C25钢筋混凝土沉砂池1座，新建100m³C25钢筋混凝土蓄水池3座，新建10，0MPaФ159X10无缝钢管20168m，新建C25钢筋混凝土给水闸阀井51座，新建管道镇墩110处（直管段问距200m布置），新建网围栏480m，新建标识标牌6套，管道工程：10MPaФ59X10无缝钢管21068米，保温材料20168米；闸阀井：DN25排气阀21个，钢制闸阀55个，减压阀2个；沉砂池：钢制闸阀3个，排沙钢管10米；施工临时工程：办公及生活工棚200平方米，施工仓厍200平方米，基坑排水工程1项，临时道路5千米。
</t>
  </si>
  <si>
    <t>1.中央巩固拓展脱贫攻坚成果同乡村振兴有效衔接资金500万元；
2.自治区巩固拓展脱贫攻坚成果同乡村振兴有效衔接资金280.8万元；</t>
  </si>
  <si>
    <t>800-900</t>
  </si>
  <si>
    <t>察隅县下察隅镇日玛村村道提升改造项目</t>
  </si>
  <si>
    <t xml:space="preserve">道路破除恢复7042.95㎡，排水水沟710m，新建通透式围墙68m，土石方工程1项（填方1852.32m³、挖方1652.66m³，包含挖方边沟及路基工程量）。
</t>
  </si>
  <si>
    <t>察隅县下察隅镇扎巴村村道提升改造项目</t>
  </si>
  <si>
    <t>扎巴村</t>
  </si>
  <si>
    <t>道路工程：1#道路：拆除原有路面及新建12473.67㎡；40*40边沟C20钢筋砼1039.07m³，C25预制函盖板197.59m³；2#道路：扩宽路面工程1项；1*30钢筋混凝土圆涵管9m。3#道路：拆除原有路面及新建1277.53㎡。4#道路：拆除原有路面及新建822.83㎡，1*30钢筋混凝土圆涵管14m。</t>
  </si>
  <si>
    <t>1.中央巩固拓展脱贫攻坚成果同乡村振兴有效衔接资金400万元；
2.自治区巩固拓展脱贫攻坚成果同乡村振兴有效衔接资金100万元；
3.市级巩固拓展脱贫攻坚成果同乡村振兴有效衔接资金100万元。</t>
  </si>
  <si>
    <t>（三）小型公益性基础设施类</t>
  </si>
  <si>
    <t>察隅县下察隅镇洞冲村防洪排水沟修建项目</t>
  </si>
  <si>
    <t>新建排水沟渠420m，新建混凝土倒流墙30m。</t>
  </si>
  <si>
    <t>察隅县竹瓦根镇巴嘎村新建水渠挡水墙项目</t>
  </si>
  <si>
    <t>巴嘎村</t>
  </si>
  <si>
    <t>新建水渠90m，挡水坝1座，管道工程1项：聚乙烯PE100管1326m，阀门井（含阀门及其管件）14座，排气阀井（含排气阀及其管件）2座，排泥阀井（含排泥阀及其管件）2座等。</t>
  </si>
  <si>
    <t>(四)宜居宜业和美村庄（整村推进类）</t>
  </si>
  <si>
    <t>察隅县古拉乡日托村美丽宜居村建设项目</t>
  </si>
  <si>
    <t>道路工程：路面拆除618.65㎡，新建硬化路面1110.1平方米，新建均高3m浆砌石挡墙429米，4米高挡墙80米，5米高挡墙24米，新建Gr-B-2E波形护栏772米，新建网围栏2974.1米，新建106米水渠（含跌水井1座），新建钢筋砼盖板涵1座，新建钢筋砼管5米，新建DN160PE管300米，DN150闸阀1个，村标志牌1处，新建7m高太阳能路灯30盏，新建垃圾收集箱2个。排水工程：排水挖填方工程1项，DN300钢带增强聚乙烯螺旋波纹管326.96米，DN200PVC管，预留入户排水管道200米，污水检查井15座，跌水井7座，钢筋砼化粪池10座，路面破除恢复10平方米。</t>
  </si>
  <si>
    <t>1.中央巩固拓展脱贫攻坚成果同乡村振兴有效衔接资金267万元；
2.市级巩固拓展脱贫攻坚成果同乡村振兴有效衔接资金80万元。
3.县级巩固拓展脱贫攻坚成果同乡村振兴有效衔接资金30万元。</t>
  </si>
  <si>
    <t>(五)扶贫贷款贴息类</t>
  </si>
  <si>
    <t>2025年贷款贴息</t>
  </si>
  <si>
    <t xml:space="preserve">完成扶贫贷款贴息资金。(利差补贴)
</t>
  </si>
  <si>
    <t>1.中央巩固拓展脱贫攻坚成果同乡村振兴有效衔接资金363万元；
2.自治区巩固拓展脱贫攻坚成果同乡村振兴有效衔接资金171.2万元；</t>
  </si>
  <si>
    <t>全县农牧民</t>
  </si>
  <si>
    <r>
      <t>总体给排水工程，含室外给水（DN100钢丝骨架复合管130米、DN50钢丝骨架复合管15米、水表井1座等)、室外消防（DN65镀锌钢管20米、DN100镀锌钢管96米DN200镀锌钢管250米、室外消火栓2座，闸阀及阀门井3座，486m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一体化消防水池水泵房1套等）、室外污水（DN200聚乙烯双壁波纹管101米，DN300钢筋混凝土管3米、Ф700污水检查井13座、GG-2SF钢筋混凝土隔油池1座、5m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/d一体化污水处理设备1套等）及室外雨水（DN300聚乙烯双壁波纹管89米、雨水井5座、雨水口8个等）、土方开挖回填等），总体电气工程，含强电手孔井7座、弱电手孔井4座、6M高太阳能路灯4套、室外彩色摄像机5台及电缆、配管和土方开挖回填等，挡墙工程191m，取水工程，含DN110干管2403m，进水前池1座，闸阀井9座（排气阀井2座、检修间井2座、排泥井2座、进水前池闸阀井1座）</t>
    </r>
  </si>
  <si>
    <t xml:space="preserve">
1.自治区巩固拓展脱贫攻坚成果同乡村振兴有效衔接资金200万元；
2.市级巩固拓展脱贫攻坚成果同乡村振兴有效衔接资金100万元。
3.县级巩固拓展脱贫攻坚成果同乡村振兴有效衔接资金100万元。</t>
  </si>
  <si>
    <r>
      <t>购买有机肥157.5t(每亩0.5t),新建蓄水池50m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一座。</t>
    </r>
  </si>
  <si>
    <t>市级巩固拓展脱贫攻坚成果同乡村振兴有效衔接资金30万元。</t>
  </si>
  <si>
    <t>1.自治区巩固拓展脱贫攻坚成果同乡村振兴有效衔接资金101万元；
2.市级巩固拓展脱贫攻坚成果同乡村振兴有效衔接资金99万元。</t>
  </si>
  <si>
    <t>察隅县2023年下察隅镇卡地村搬迁配套猕猴桃种植项目</t>
  </si>
  <si>
    <t>种植猕猴桃700亩，土地整治及改良700亩、购买种苗73500株、撒播有机肥1050吨，立柱及安装、牵拉铁丝，安装网围栏3412.53m、安装微喷设备700亩、修建蓄水池2座、病虫害防治及追肥、三年管护工作等配套附属设施。</t>
  </si>
  <si>
    <t>1.中央巩固拓展脱贫攻坚成果同乡村振兴有效衔接资金21.06万元；
2.中央少数民族发展资金1197万元；
3.市级巩固拓展脱贫攻坚成果同乡村振兴有效衔接资金182.5万元。
4.县级巩固拓展脱贫攻坚成果同乡村振兴有效衔接资金212.77万元。</t>
  </si>
  <si>
    <r>
      <t>茶叶种植：金萱307.41亩，金牡丹518.71亩，第一次种植1900076株，第二次种植344848株；茶叶辅助工程：包含反光膜127803.2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，防草布460019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，有机肥440.8t；土地平整工程：场地平整531187.51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，石方清理22043.5m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，种植沟开挖94042m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，种植沟回填111676m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；灌溉工程：管道工程1项，沉砂池1项，取水口1项，100m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蓄水池1座，50m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蓄水池1座；附属工程：铁丝网围栏10245米，太阳能杀虫灯217盏，新建砂石路面3594米等配套附属设施。</t>
    </r>
  </si>
  <si>
    <t>1.中央巩固拓展脱贫攻坚成果同乡村振兴有效衔接资金1297万元；
2.县级巩固拓展脱贫攻坚成果同乡村振兴有效衔接资金303万元。</t>
  </si>
  <si>
    <r>
      <t>茶叶种植：金萱400亩，金牡丹409.55亩，第一次种植1861965株，第二次种植323820株；茶叶辅助工程：包含反光膜119450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，防草布430190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，有机肥412t；土地平整工程：场地平整549353.3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，石方清理20600m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，种植沟开挖回填工程1项；灌溉工程：管道工程1项，沉砂池1项，取水口1项，100m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蓄水池1座，50m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蓄水池1座；附属工程：铁丝网围栏9819米，太阳能杀虫灯211盏，新建砂石路面2336.6米等配套附属设施。</t>
    </r>
  </si>
  <si>
    <t>1.中央巩固拓展脱贫攻坚成果同乡村振兴有效衔接资金880万元；
2.自治区少数民族发展资金626万元；
3.市级巩固拓展脱贫攻坚成果同乡村振兴有效衔接资金286万元。</t>
  </si>
  <si>
    <t>种植200亩林下菌类，网围栏3500米，菌包的购买，地表清理等</t>
  </si>
  <si>
    <t>1.中央巩固拓展脱贫攻坚成果同乡村振兴有效衔接资金150万元；
2.市级巩固拓展脱贫攻坚成果同乡村振兴有效衔接资金50万元。</t>
  </si>
  <si>
    <t>察隅县上察隅镇体育村茯苓种植项目</t>
  </si>
  <si>
    <t>1.中央巩固拓展脱贫攻坚成果同乡村振兴有效衔接资金100万元；
2.自治区巩固拓展脱贫攻坚成果同乡村振兴有效衔接资金30万元；
3.县级巩固拓展脱贫攻坚成果同乡村振兴有效衔接资金20万元。</t>
  </si>
  <si>
    <t>1.中央巩固拓展脱贫攻坚成果同乡村振兴有效衔接资金30万元；
2.中央财政扶持发展新型农村集体经济资金70万元；
3.自治区巩固拓展脱贫攻坚成果同乡村振兴有效衔接资金120万元；
4.市级巩固拓展脱贫攻坚成果同乡村振兴有效衔接资金50万元。</t>
  </si>
  <si>
    <t>日玛村高标准示范种植柑橘150亩（种苗16500株）及其附属设施</t>
  </si>
  <si>
    <t>1.中央巩固拓展脱贫攻坚成果同乡村振兴有效衔接资金100万元；
2.自治区巩固拓展脱贫攻坚成果同乡村振兴有效衔接资金90万元；
3.市级巩固拓展脱贫攻坚成果同乡村振兴有效衔接资金50万元。</t>
  </si>
  <si>
    <t>1.中央巩固拓展脱贫攻坚成果同乡村振兴有效衔接资金50万元；
2.自治区巩固拓展脱贫攻坚成果同乡村振兴有效衔接资金40万元；
3.县级巩固拓展脱贫攻坚成果同乡村振兴有效衔接资金30万元。</t>
  </si>
  <si>
    <t>1.中央巩固拓展脱贫攻坚成果同乡村振兴有效衔接资金300万元；
2.县级巩固拓展脱贫攻坚成果同乡村振兴有效衔接资金60万元。</t>
  </si>
  <si>
    <r>
      <t>新建仓储包装车间300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、场地硬化1200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（含包装车间硬化300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）、厂房内部装修等</t>
    </r>
  </si>
  <si>
    <t>种植紫花苜蓿草100亩；购买种子、有机肥、网围栏3000米，土地平整等。</t>
  </si>
  <si>
    <t>1.中央巩固拓展脱贫攻坚成果同乡村振兴有效衔接资金60万元；
2.市级巩固拓展脱贫攻坚成果同乡村振兴有效衔接资金20万元。</t>
  </si>
  <si>
    <t>林下资源种植种植112亩，田间机耕道3382.62米，网围栏1248.44米，标志牌2座，设备及工器具购置1项等。</t>
  </si>
  <si>
    <t>1.中央巩固拓展脱贫攻坚成果同乡村振兴有效衔接资金100万元；
2.自治区巩固拓展脱贫攻坚成果同乡村振兴有效衔接资金130万元；
3.县级巩固拓展脱贫攻坚成果同乡村振兴有效衔接资金50万元。</t>
  </si>
  <si>
    <r>
      <t>生产加工（重点对有机稻谷、鸡爪谷、荞麦、玉米等农作物进行加工）及包装车间193.2m</t>
    </r>
    <r>
      <rPr>
        <sz val="20"/>
        <rFont val="宋体"/>
        <charset val="134"/>
      </rPr>
      <t>²</t>
    </r>
    <r>
      <rPr>
        <sz val="20"/>
        <rFont val="仿宋_GB2312"/>
        <charset val="134"/>
      </rPr>
      <t>，原料仓库115.2m</t>
    </r>
    <r>
      <rPr>
        <sz val="20"/>
        <rFont val="宋体"/>
        <charset val="134"/>
      </rPr>
      <t>²</t>
    </r>
    <r>
      <rPr>
        <sz val="20"/>
        <rFont val="仿宋_GB2312"/>
        <charset val="134"/>
      </rPr>
      <t>，成品仓库144m</t>
    </r>
    <r>
      <rPr>
        <sz val="20"/>
        <rFont val="宋体"/>
        <charset val="134"/>
      </rPr>
      <t>²</t>
    </r>
    <r>
      <rPr>
        <sz val="20"/>
        <rFont val="仿宋_GB2312"/>
        <charset val="134"/>
      </rPr>
      <t>，附属工程硬化面积397.26m</t>
    </r>
    <r>
      <rPr>
        <sz val="20"/>
        <rFont val="宋体"/>
        <charset val="134"/>
      </rPr>
      <t>²</t>
    </r>
    <r>
      <rPr>
        <sz val="20"/>
        <rFont val="仿宋_GB2312"/>
        <charset val="134"/>
      </rPr>
      <t>，绿化面积200m</t>
    </r>
    <r>
      <rPr>
        <sz val="20"/>
        <rFont val="宋体"/>
        <charset val="134"/>
      </rPr>
      <t>²</t>
    </r>
    <r>
      <rPr>
        <sz val="20"/>
        <rFont val="仿宋_GB2312"/>
        <charset val="134"/>
      </rPr>
      <t>，挖填方1项。</t>
    </r>
  </si>
  <si>
    <t>1.中央巩固拓展脱贫攻坚成果同乡村振兴有效衔接资金150万元；
2.市级巩固拓展脱贫攻坚成果同乡村振兴有效衔接资金60万元。</t>
  </si>
  <si>
    <t>1.中央巩固拓展脱贫攻坚成果同乡村振兴有效衔接资金280万元；
2.自治区巩固拓展脱贫攻坚成果同乡村振兴有效衔接资金82.5万元；
3.市级巩固拓展脱贫攻坚成果同乡村振兴有效衔接资金89.5万元。</t>
  </si>
  <si>
    <t>1.中央巩固拓展脱贫攻坚成果同乡村振兴有效衔接资金250万元；
2.自治区巩固拓展脱贫攻坚成果同乡村振兴有效衔接资金107万元；
3.县级巩固拓展脱贫攻坚成果同乡村振兴有效衔接资金50万元。</t>
  </si>
  <si>
    <t>1.中央巩固拓展脱贫攻坚成果同乡村振兴有效衔接资金300万元；
2.自治区巩固拓展脱贫攻坚成果同乡村振兴有效衔接资金200万元；
3.县级巩固拓展脱贫攻坚成果同乡村振兴有效衔接资金85万元。</t>
  </si>
  <si>
    <r>
      <t>扎嘎村：土方工程，含土方开挖:1224.75m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、回填:30.27m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、余方弃置1194.48m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，盖板渠400*600</t>
    </r>
    <r>
      <rPr>
        <sz val="18"/>
        <rFont val="宋体"/>
        <charset val="134"/>
      </rPr>
      <t>㎜</t>
    </r>
    <r>
      <rPr>
        <sz val="18"/>
        <rFont val="仿宋_GB2312"/>
        <charset val="134"/>
      </rPr>
      <t>535m，道路工程3335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，管网工程，含新建混凝土检查井16座、混凝土化粪池1座及管网工程等；照明工程，含路灯维修，迁移电杆；扎拉村地质灾害搬迁九户：土方工程，含土方开挖493m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、回填16m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、余方弃置447m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，盖板沟400*600</t>
    </r>
    <r>
      <rPr>
        <sz val="18"/>
        <rFont val="宋体"/>
        <charset val="134"/>
      </rPr>
      <t>㎜</t>
    </r>
    <r>
      <rPr>
        <sz val="18"/>
        <rFont val="仿宋_GB2312"/>
        <charset val="134"/>
      </rPr>
      <t>219m，道路工程914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，路边石438m，挡墙工程85.91m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，管网工程，含包含新建混凝土检查井23座、检查井加固11座及管网工程等，照明工程，含包含新建14根6m高单臂太阳能路灯、砖砌电池箱14套、路灯维修等；扎拉村永孜拉卡组：土方工程，含土方开挖:1894.19m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、回填:603.21m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、余方弃置:1290.98m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，盖板渠400*600</t>
    </r>
    <r>
      <rPr>
        <sz val="18"/>
        <rFont val="宋体"/>
        <charset val="134"/>
      </rPr>
      <t>㎜</t>
    </r>
    <r>
      <rPr>
        <sz val="18"/>
        <rFont val="仿宋_GB2312"/>
        <charset val="134"/>
      </rPr>
      <t>685.5m，道路工程5263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，挡墙工程32.26m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；扎拉村扎拉组及扎拉村阿森组：道路工程2265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；扎拉村地块：挡墙工程541.1m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；空挡村然巴组：道路工程1807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；照明工程，含48根路灯维修，桑久村搬迁组：管网工程，含包含新建混凝土检查井36座、混凝土跌水井2座、混凝土化粪池1座、道路破除和恢复、10t/d生物模块1套、太阳能光伏板成套设备1套、调节池1座、高效生物净化池1座及管网工程等；桑久村日嘎组饮水：给水工程，含包含新建沉砂池2座、钢筋混凝土排气井2座、钢筋混凝土阀门井35座、砖砌排泥井3座、背水台22座、30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高位水池2座、浆砌石水源集水池2座及管网工程等；桑久村桑久组：道路工程414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，挡墙工程471.15m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，桑久村加饶组：管网工程，含包含新建混凝土跌水井3座、混凝土检查井8座及管网工程等，照明工程，含包含新建10根6m高单臂太阳能路灯、砖砌蓄电池箱10套等；桑久村珠巴村：道路工程1075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等。</t>
    </r>
  </si>
  <si>
    <t>1.中央巩固拓展脱贫攻坚成果同乡村振兴有效衔接资金450万元；
2.自治区巩固拓展脱贫攻坚成果同乡村振兴有效衔接资金100万元；
3.市级巩固拓展脱贫攻坚成果同乡村振兴有效衔接资金200万元。
4.县级巩固拓展脱贫攻坚成果同乡村振兴有效衔接资金55.26万元。</t>
  </si>
  <si>
    <r>
      <t>本堆村：U型水渠387.44米，给水工程1项（DN25 聚乙烯 (P上）管 590 米 ， DN40 聚乙烯 (PE) 管 2950 木， DN50 聚乙烯 (PE)管 6050 米，水表井 3 个，阀门井 28 座， 蓄水池 3 座，重建道路 910 平方米，土石方等）；翠兴村（然尼组）：给水工程1项（DN25 聚乙烯 (PE) 管 150 米， DN32 聚乙烯 (PE) 管 120 米， DN40 聚乙烯 (PE)管 370 米 ， DN50 聚乙烯 (PE) 管 1680米， 水表井 1 座， 阀门井 8 座， 道路破除修复 262 平方米， 蓄水池维修改造 1 座， 土石方等）；翠兴村（翠兴组）：给水工程1项（DN25 聚乙烯 (PE) 管 500 米 ， DN32 聚乙烯 (PE) 管 2250 米 ， DN10 聚乙烯 (PE)管 1380 米 ， DN50 聚乙烯 (PE) 管 1380术 DN80 聚乙烯 (PE) 管 2190 米 ， 水表井2座，阀门井23座，蓄水池2座，重建道路1794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，土石方等）；</t>
    </r>
  </si>
  <si>
    <t>1.中央巩固拓展脱贫攻坚成果同乡村振兴有效衔接资金460万元；
2.自治区巩固拓展脱贫攻坚成果同乡村振兴有效衔接资金90万元；
3.县级巩固拓展脱贫攻坚成果同乡村振兴有效衔接资金87.97万元。</t>
  </si>
  <si>
    <r>
      <t>新建灌溉支渠2267m，新建挡墙1项，灌溉渠盖板986m，道路硬化1272.85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，集中排污工程1项新建垃圾房1座。</t>
    </r>
  </si>
  <si>
    <t>1.中央巩固拓展脱贫攻坚成果同乡村振兴有效衔接资金340万元；
2.自治区巩固拓展脱贫攻坚成果同乡村振兴有效衔接资金100万元；
3.县级巩固拓展脱贫攻坚成果同乡村振兴有效衔接资金40万元。</t>
  </si>
  <si>
    <r>
      <t>道路工程：1#2824.73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，2#道路1100.55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；水渠工程：500*400灌溉水渠897m，DN500钢筋混凝土管7m。</t>
    </r>
  </si>
  <si>
    <t>1.中央巩固拓展脱贫攻坚成果同乡村振兴有效衔接资金110万元；
2.市级巩固拓展脱贫攻坚成果同乡村振兴有效衔接资金50万元。</t>
  </si>
  <si>
    <r>
      <t>道路工程：1#道路：拆除原有路面及新建12473.67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；40*40边沟C20钢筋砼1039.07m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，C25预制函盖板197.59m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；2#道路：扩宽路面工程1项；1*30钢筋混凝土圆涵管9m。3#道路：拆除原有路面及新建1277.53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。4#道路：拆除原有路面及新建822.83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，1*30钢筋混凝土圆涵管14m。</t>
    </r>
  </si>
  <si>
    <t>1.中央巩固拓展脱贫攻坚成果同乡村振兴有效衔接资金463万元；
2.自治区巩固拓展脱贫攻坚成果同乡村振兴有效衔接资金189万元；
3.县级巩固拓展脱贫攻坚成果同乡村振兴有效衔接资金50万元。</t>
  </si>
  <si>
    <r>
      <t>路面工程2155.55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，路基工程2628.64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，交通工程711m，挡土墙工程810m，照明工程1项，管道工程1项。</t>
    </r>
  </si>
  <si>
    <t>1.中央巩固拓展脱贫攻坚成果同乡村振兴有效衔接资金280万元；
2.自治区巩固拓展脱贫攻坚成果同乡村振兴有效衔接资金80万元；
3.县级巩固拓展脱贫攻坚成果同乡村振兴有效衔接资金40万元。</t>
  </si>
  <si>
    <r>
      <t>给水工程1项（包含管网工程7040m），路基工程5065.27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，路面工程5065.27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，交通工程77m，挡土墙工程298m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。</t>
    </r>
  </si>
  <si>
    <t>1.中央巩固拓展脱贫攻坚成果同乡村振兴有效衔接资金50万元；
2.自治区巩固拓展脱贫攻坚成果同乡村振兴有效衔接资金140万元；
3.县级巩固拓展脱贫攻坚成果同乡村振兴有效衔接资金41万元。</t>
  </si>
  <si>
    <r>
      <t>路面、路基工程2523.53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，交通工程243m。</t>
    </r>
  </si>
  <si>
    <t>1.中央巩固拓展脱贫攻坚成果同乡村振兴有效衔接资金26万元；
2.自治区巩固拓展脱贫攻坚成果同乡村振兴有效衔接资金38万元；
3.县级巩固拓展脱贫攻坚成果同乡村振兴有效衔接资金25万元。</t>
  </si>
  <si>
    <r>
      <t>道路工程：硬化工程2561.92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，30*30排水沟725.73m，40*40钢筋砼盖板沟148.5m，DN300Ⅱ级钢筋砼管，C25包封7m，网围栏6892m；排水工程：挖方1096.9 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，填方937.49m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，余土外运159.4m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，中粗砂基础130.52 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，DN300钢带增强聚乙烯螺旋波纹管SN8 407.89m，DN200PVC管285m，Ф1000钢筋砼污水检查井33座，G1-2钢筋砼化粪池10座，G2-4钢筋砼化粪池1座，G3-6钢筋砼化粪池1座，G4-9钢筋砼化粪池1座。</t>
    </r>
  </si>
  <si>
    <t>1.中央巩固拓展脱贫攻坚成果同乡村振兴有效衔接资金150万元；
2.自治区巩固拓展脱贫攻坚成果同乡村振兴有效衔接资金50万元；
3.县级巩固拓展脱贫攻坚成果同乡村振兴有效衔接资金52万元。</t>
  </si>
  <si>
    <r>
      <t>道路工程：土石方工程1项（含挖路基土方1540.18m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，路基填方1022.38m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，余土弃置517.80m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），硬化拆除1513.88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，硬化工程2150.26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，均高5m浆砌石挡土墙40m，Gr-B-2C钢波形梁护栏40m。</t>
    </r>
  </si>
  <si>
    <t>1.中央巩固拓展脱贫攻坚成果同乡村振兴有效衔接资金61万元；
2.市级巩固拓展脱贫攻坚成果同乡村振兴有效衔接资金24万元。</t>
  </si>
  <si>
    <r>
      <t>场地硬化3024.78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，400*400mm排水边沟725m。</t>
    </r>
  </si>
  <si>
    <t>1.中央巩固拓展脱贫攻坚成果同乡村振兴有效衔接资金40万元；
2.自治区巩固拓展脱贫攻坚成果同乡村振兴有效衔接资金62.5万元；
3.市级巩固拓展脱贫攻坚成果同乡村振兴有效衔接资金30万元。</t>
  </si>
  <si>
    <t>1.中央巩固拓展脱贫攻坚成果同乡村振兴有效衔接资金35万元；
2.自治区巩固拓展脱贫攻坚成果同乡村振兴有效衔接资金31万元；
3.市级巩固拓展脱贫攻坚成果同乡村振兴有效衔接资金20万元。</t>
  </si>
  <si>
    <r>
      <t>给水管道工程3538米，阀门井9座，排泥阀井2座，蓄水池两座，背水台47座，路面破除及恢复650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。</t>
    </r>
  </si>
  <si>
    <t>1.中央巩固拓展脱贫攻坚成果同乡村振兴有效衔接资金30万元；
2.自治区巩固拓展脱贫攻坚成果同乡村振兴有效衔接资金50万元；
3.县级巩固拓展脱贫攻坚成果同乡村振兴有效衔接资金14万元。</t>
  </si>
  <si>
    <r>
      <t>新建取水口1座，新建C25钢筋混凝土沉砂池1座，新建100m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 xml:space="preserve">C25钢筋混凝土蓄水池3座，新建10，0MPaФ159X10无缝钢管20168m，新建C25钢筋混凝土给水闸阀井51座，新建管道镇墩110处（直管段问距200m布置），新建网围栏480m，新建标识标牌6套，管道工程：10MPaФ59X10无缝钢管21068米，保温材料20168米；闸阀井：DN25排气阀21个，钢制闸阀55个，减压阀2个；沉砂池：钢制闸阀3个，排沙钢管10米；施工临时工程：办公及生活工棚200平方米，施工仓厍200平方米，基坑排水工程1项，临时道路5千米。
</t>
    </r>
  </si>
  <si>
    <t>1.中央巩固拓展脱贫攻坚成果同乡村振兴有效衔接资金800万元；
2.市级巩固拓展脱贫攻坚成果同乡村振兴有效衔接资金100万元。</t>
  </si>
  <si>
    <r>
      <t>道路破除恢复7042.95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，排水水沟710m，新建通透式围墙68m，土石方工程1项（填方1852.32m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、挖方1652.66m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 xml:space="preserve">，包含挖方边沟及路基工程量）。
</t>
    </r>
  </si>
  <si>
    <t>1.中央巩固拓展脱贫攻坚成果同乡村振兴有效衔接资金140万元；
2.自治区巩固拓展脱贫攻坚成果同乡村振兴有效衔接资金50万元；
3.县级巩固拓展脱贫攻坚成果同乡村振兴有效衔接资金37万元。</t>
  </si>
  <si>
    <t>（三）宜居宜业和美村庄（整村推进类）</t>
  </si>
  <si>
    <r>
      <t>道路工程：路面拆除618.65</t>
    </r>
    <r>
      <rPr>
        <sz val="20"/>
        <rFont val="宋体"/>
        <charset val="134"/>
      </rPr>
      <t>㎡</t>
    </r>
    <r>
      <rPr>
        <sz val="20"/>
        <rFont val="仿宋_GB2312"/>
        <charset val="134"/>
      </rPr>
      <t>，新建硬化路面1110.1平方米，新建均高3m浆砌石挡墙429米，4米高挡墙80米，5米高挡墙24米，新建Gr-B-2E波形护栏772米，新建网围栏2974.1米，新建106米水渠（含跌水井1座），新建钢筋砼盖板涵1座，新建钢筋砼管5米，新建DN160PE管300米，DN150闸阀1个，村标志牌1处，新建垃圾收集箱2个。排水工程：排水挖填方工程1项，DN300钢带增强聚乙烯螺旋波纹管326.96米，DN200PVC管，预留入户排水管道200米，污水检查井15座，跌水井7座，钢筋砼化粪池10座，路面破除恢复10平方米</t>
    </r>
  </si>
  <si>
    <t>1.中央巩固拓展脱贫攻坚成果同乡村振兴有效衔接资金250万元；
2.自治区巩固拓展脱贫攻坚成果同乡村振兴有效衔接资金75万元；
3.市级巩固拓展脱贫攻坚成果同乡村振兴有效衔接资金50万元。</t>
  </si>
  <si>
    <t>(四)扶贫贷款贴息类</t>
  </si>
  <si>
    <t xml:space="preserve">中央巩固拓展脱贫攻坚成果同乡村振兴有效衔接资金260.69万元；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</si>
</sst>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5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name val="仿宋_GB2312"/>
      <charset val="134"/>
    </font>
    <font>
      <b/>
      <sz val="16"/>
      <name val="仿宋_GB2312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36"/>
      <name val="方正小标宋简体"/>
      <charset val="134"/>
    </font>
    <font>
      <sz val="18"/>
      <name val="Times New Roman"/>
      <charset val="0"/>
    </font>
    <font>
      <sz val="20"/>
      <name val="Times New Roman"/>
      <charset val="0"/>
    </font>
    <font>
      <b/>
      <sz val="16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name val="仿宋_GB2312"/>
      <charset val="134"/>
    </font>
    <font>
      <b/>
      <sz val="20"/>
      <name val="仿宋_GB2312"/>
      <charset val="134"/>
    </font>
    <font>
      <sz val="18"/>
      <name val="仿宋_GB2312"/>
      <charset val="134"/>
    </font>
    <font>
      <sz val="20"/>
      <name val="仿宋_GB2312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36"/>
      <name val="Times New Roman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16" borderId="13" applyNumberFormat="0" applyAlignment="0" applyProtection="0">
      <alignment vertical="center"/>
    </xf>
    <xf numFmtId="0" fontId="42" fillId="16" borderId="9" applyNumberFormat="0" applyAlignment="0" applyProtection="0">
      <alignment vertical="center"/>
    </xf>
    <xf numFmtId="0" fontId="43" fillId="17" borderId="14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0" borderId="0">
      <protection locked="0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vertical="center"/>
    </xf>
    <xf numFmtId="0" fontId="9" fillId="0" borderId="0" xfId="33" applyNumberFormat="1" applyFont="1" applyFill="1" applyBorder="1" applyAlignment="1" applyProtection="1">
      <alignment horizontal="center" vertical="center" wrapText="1"/>
    </xf>
    <xf numFmtId="0" fontId="10" fillId="0" borderId="0" xfId="33" applyNumberFormat="1" applyFont="1" applyFill="1" applyBorder="1" applyAlignment="1" applyProtection="1">
      <alignment horizontal="center" vertical="center" wrapText="1"/>
    </xf>
    <xf numFmtId="0" fontId="11" fillId="0" borderId="0" xfId="33" applyNumberFormat="1" applyFont="1" applyFill="1" applyBorder="1" applyAlignment="1" applyProtection="1">
      <alignment horizontal="center" vertical="center" wrapText="1"/>
    </xf>
    <xf numFmtId="0" fontId="12" fillId="0" borderId="0" xfId="33" applyNumberFormat="1" applyFont="1" applyFill="1" applyBorder="1" applyAlignment="1" applyProtection="1">
      <alignment horizontal="left" vertical="center" wrapText="1"/>
    </xf>
    <xf numFmtId="0" fontId="13" fillId="0" borderId="0" xfId="33" applyNumberFormat="1" applyFont="1" applyFill="1" applyBorder="1" applyAlignment="1" applyProtection="1">
      <alignment horizontal="left" vertical="center" wrapText="1"/>
    </xf>
    <xf numFmtId="0" fontId="14" fillId="0" borderId="0" xfId="33" applyNumberFormat="1" applyFont="1" applyFill="1" applyBorder="1" applyAlignment="1" applyProtection="1">
      <alignment horizontal="left" vertical="center" wrapText="1"/>
    </xf>
    <xf numFmtId="0" fontId="14" fillId="0" borderId="0" xfId="33" applyNumberFormat="1" applyFont="1" applyFill="1" applyBorder="1" applyAlignment="1" applyProtection="1">
      <alignment horizontal="center" vertical="center" wrapText="1"/>
    </xf>
    <xf numFmtId="0" fontId="15" fillId="0" borderId="1" xfId="33" applyNumberFormat="1" applyFont="1" applyFill="1" applyBorder="1" applyAlignment="1" applyProtection="1">
      <alignment horizontal="center" vertical="center" wrapText="1"/>
    </xf>
    <xf numFmtId="0" fontId="16" fillId="0" borderId="1" xfId="33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33" applyNumberFormat="1" applyFont="1" applyFill="1" applyBorder="1" applyAlignment="1" applyProtection="1">
      <alignment horizontal="center" vertical="center" wrapText="1"/>
    </xf>
    <xf numFmtId="0" fontId="5" fillId="0" borderId="1" xfId="33" applyNumberFormat="1" applyFont="1" applyFill="1" applyBorder="1" applyAlignment="1" applyProtection="1">
      <alignment horizontal="center" vertical="center" wrapText="1"/>
    </xf>
    <xf numFmtId="0" fontId="18" fillId="0" borderId="1" xfId="33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 wrapText="1"/>
    </xf>
    <xf numFmtId="176" fontId="21" fillId="0" borderId="1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8" fontId="11" fillId="0" borderId="0" xfId="33" applyNumberFormat="1" applyFont="1" applyFill="1" applyBorder="1" applyAlignment="1" applyProtection="1">
      <alignment horizontal="center" vertical="center" wrapText="1"/>
    </xf>
    <xf numFmtId="177" fontId="11" fillId="0" borderId="0" xfId="33" applyNumberFormat="1" applyFont="1" applyFill="1" applyBorder="1" applyAlignment="1" applyProtection="1">
      <alignment horizontal="center" vertical="center" wrapText="1"/>
    </xf>
    <xf numFmtId="178" fontId="14" fillId="0" borderId="0" xfId="33" applyNumberFormat="1" applyFont="1" applyFill="1" applyBorder="1" applyAlignment="1" applyProtection="1">
      <alignment horizontal="center" vertical="center" wrapText="1"/>
    </xf>
    <xf numFmtId="177" fontId="14" fillId="0" borderId="0" xfId="33" applyNumberFormat="1" applyFont="1" applyFill="1" applyBorder="1" applyAlignment="1" applyProtection="1">
      <alignment horizontal="center" vertical="center" wrapText="1"/>
    </xf>
    <xf numFmtId="178" fontId="17" fillId="0" borderId="1" xfId="33" applyNumberFormat="1" applyFont="1" applyFill="1" applyBorder="1" applyAlignment="1" applyProtection="1">
      <alignment horizontal="center" vertical="center" wrapText="1"/>
    </xf>
    <xf numFmtId="177" fontId="17" fillId="0" borderId="1" xfId="33" applyNumberFormat="1" applyFont="1" applyFill="1" applyBorder="1" applyAlignment="1" applyProtection="1">
      <alignment horizontal="center" vertical="center" wrapText="1"/>
    </xf>
    <xf numFmtId="178" fontId="19" fillId="0" borderId="1" xfId="33" applyNumberFormat="1" applyFont="1" applyFill="1" applyBorder="1" applyAlignment="1" applyProtection="1">
      <alignment horizontal="center" vertical="center" wrapText="1"/>
    </xf>
    <xf numFmtId="177" fontId="19" fillId="0" borderId="1" xfId="33" applyNumberFormat="1" applyFont="1" applyFill="1" applyBorder="1" applyAlignment="1" applyProtection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 wrapText="1"/>
    </xf>
    <xf numFmtId="177" fontId="14" fillId="0" borderId="0" xfId="33" applyNumberFormat="1" applyFont="1" applyFill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33" applyNumberFormat="1" applyFont="1" applyFill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9" fontId="4" fillId="0" borderId="0" xfId="1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vertical="center"/>
    </xf>
    <xf numFmtId="177" fontId="6" fillId="5" borderId="0" xfId="0" applyNumberFormat="1" applyFont="1" applyFill="1" applyBorder="1" applyAlignment="1" applyProtection="1">
      <alignment vertical="center"/>
    </xf>
    <xf numFmtId="0" fontId="9" fillId="0" borderId="0" xfId="33" applyNumberFormat="1" applyFont="1" applyFill="1" applyBorder="1" applyAlignment="1" applyProtection="1">
      <alignment horizontal="center" vertical="center" wrapText="1"/>
    </xf>
    <xf numFmtId="0" fontId="10" fillId="0" borderId="0" xfId="33" applyNumberFormat="1" applyFont="1" applyFill="1" applyBorder="1" applyAlignment="1" applyProtection="1">
      <alignment horizontal="center" vertical="center" wrapText="1"/>
    </xf>
    <xf numFmtId="0" fontId="24" fillId="0" borderId="0" xfId="33" applyNumberFormat="1" applyFont="1" applyFill="1" applyBorder="1" applyAlignment="1" applyProtection="1">
      <alignment horizontal="center" vertical="center" wrapText="1"/>
    </xf>
    <xf numFmtId="0" fontId="12" fillId="0" borderId="0" xfId="33" applyNumberFormat="1" applyFont="1" applyFill="1" applyBorder="1" applyAlignment="1" applyProtection="1">
      <alignment horizontal="left" vertical="center" wrapText="1"/>
    </xf>
    <xf numFmtId="0" fontId="12" fillId="0" borderId="0" xfId="33" applyNumberFormat="1" applyFont="1" applyFill="1" applyBorder="1" applyAlignment="1" applyProtection="1">
      <alignment horizontal="center" vertical="center" wrapText="1"/>
    </xf>
    <xf numFmtId="0" fontId="15" fillId="0" borderId="1" xfId="33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33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lef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left" vertical="center" wrapText="1"/>
    </xf>
    <xf numFmtId="0" fontId="26" fillId="3" borderId="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7" fontId="26" fillId="3" borderId="1" xfId="0" applyNumberFormat="1" applyFont="1" applyFill="1" applyBorder="1" applyAlignment="1" applyProtection="1">
      <alignment horizontal="left" vertical="center" wrapText="1"/>
    </xf>
    <xf numFmtId="0" fontId="26" fillId="6" borderId="1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left" vertical="center" wrapText="1"/>
    </xf>
    <xf numFmtId="176" fontId="26" fillId="0" borderId="1" xfId="0" applyNumberFormat="1" applyFont="1" applyFill="1" applyBorder="1" applyAlignment="1" applyProtection="1">
      <alignment horizontal="left" vertical="center" wrapText="1"/>
    </xf>
    <xf numFmtId="0" fontId="27" fillId="3" borderId="8" xfId="0" applyFont="1" applyFill="1" applyBorder="1" applyAlignment="1" applyProtection="1">
      <alignment horizontal="center" vertical="center" wrapText="1"/>
    </xf>
    <xf numFmtId="0" fontId="27" fillId="3" borderId="8" xfId="0" applyFont="1" applyFill="1" applyBorder="1" applyAlignment="1" applyProtection="1">
      <alignment horizontal="left" vertical="center" wrapText="1"/>
    </xf>
    <xf numFmtId="0" fontId="26" fillId="4" borderId="7" xfId="0" applyFont="1" applyFill="1" applyBorder="1" applyAlignment="1" applyProtection="1">
      <alignment horizontal="center" vertical="center" wrapText="1"/>
    </xf>
    <xf numFmtId="0" fontId="26" fillId="4" borderId="7" xfId="0" applyFont="1" applyFill="1" applyBorder="1" applyAlignment="1" applyProtection="1">
      <alignment horizontal="left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24" fillId="0" borderId="0" xfId="33" applyNumberFormat="1" applyFont="1" applyFill="1" applyBorder="1" applyAlignment="1" applyProtection="1">
      <alignment horizontal="center" vertical="center" wrapText="1"/>
    </xf>
    <xf numFmtId="177" fontId="24" fillId="0" borderId="0" xfId="33" applyNumberFormat="1" applyFont="1" applyFill="1" applyBorder="1" applyAlignment="1" applyProtection="1">
      <alignment horizontal="center" vertical="center" wrapText="1"/>
    </xf>
    <xf numFmtId="177" fontId="24" fillId="5" borderId="0" xfId="33" applyNumberFormat="1" applyFont="1" applyFill="1" applyBorder="1" applyAlignment="1" applyProtection="1">
      <alignment horizontal="center" vertical="center" wrapText="1"/>
    </xf>
    <xf numFmtId="178" fontId="12" fillId="0" borderId="0" xfId="33" applyNumberFormat="1" applyFont="1" applyFill="1" applyBorder="1" applyAlignment="1" applyProtection="1">
      <alignment horizontal="center" vertical="center" wrapText="1"/>
    </xf>
    <xf numFmtId="177" fontId="12" fillId="0" borderId="0" xfId="33" applyNumberFormat="1" applyFont="1" applyFill="1" applyBorder="1" applyAlignment="1" applyProtection="1">
      <alignment horizontal="center" vertical="center" wrapText="1"/>
    </xf>
    <xf numFmtId="177" fontId="12" fillId="5" borderId="0" xfId="33" applyNumberFormat="1" applyFont="1" applyFill="1" applyBorder="1" applyAlignment="1" applyProtection="1">
      <alignment horizontal="center" vertical="center" wrapText="1"/>
    </xf>
    <xf numFmtId="178" fontId="15" fillId="0" borderId="1" xfId="33" applyNumberFormat="1" applyFont="1" applyFill="1" applyBorder="1" applyAlignment="1" applyProtection="1">
      <alignment horizontal="center" vertical="center" wrapText="1"/>
    </xf>
    <xf numFmtId="177" fontId="15" fillId="0" borderId="1" xfId="33" applyNumberFormat="1" applyFont="1" applyFill="1" applyBorder="1" applyAlignment="1" applyProtection="1">
      <alignment horizontal="center" vertical="center" wrapText="1"/>
    </xf>
    <xf numFmtId="177" fontId="15" fillId="5" borderId="1" xfId="33" applyNumberFormat="1" applyFont="1" applyFill="1" applyBorder="1" applyAlignment="1" applyProtection="1">
      <alignment horizontal="center" vertical="center" wrapText="1"/>
    </xf>
    <xf numFmtId="177" fontId="23" fillId="0" borderId="1" xfId="33" applyNumberFormat="1" applyFont="1" applyFill="1" applyBorder="1" applyAlignment="1" applyProtection="1">
      <alignment horizontal="center" vertical="center" wrapText="1"/>
    </xf>
    <xf numFmtId="177" fontId="23" fillId="5" borderId="1" xfId="33" applyNumberFormat="1" applyFont="1" applyFill="1" applyBorder="1" applyAlignment="1" applyProtection="1">
      <alignment horizontal="center" vertical="center" wrapText="1"/>
    </xf>
    <xf numFmtId="177" fontId="23" fillId="0" borderId="1" xfId="0" applyNumberFormat="1" applyFont="1" applyFill="1" applyBorder="1" applyAlignment="1" applyProtection="1">
      <alignment horizontal="center" vertical="center" wrapText="1"/>
    </xf>
    <xf numFmtId="177" fontId="23" fillId="5" borderId="1" xfId="0" applyNumberFormat="1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77" fontId="25" fillId="0" borderId="1" xfId="0" applyNumberFormat="1" applyFont="1" applyFill="1" applyBorder="1" applyAlignment="1" applyProtection="1">
      <alignment horizontal="center" vertical="center" wrapText="1"/>
    </xf>
    <xf numFmtId="177" fontId="7" fillId="3" borderId="1" xfId="0" applyNumberFormat="1" applyFont="1" applyFill="1" applyBorder="1" applyAlignment="1" applyProtection="1">
      <alignment horizontal="center" vertical="center" wrapText="1"/>
    </xf>
    <xf numFmtId="177" fontId="7" fillId="5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177" fontId="7" fillId="6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77" fontId="12" fillId="0" borderId="0" xfId="33" applyNumberFormat="1" applyFont="1" applyFill="1" applyAlignment="1" applyProtection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7" fontId="23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12" fillId="0" borderId="0" xfId="33" applyNumberFormat="1" applyFont="1" applyFill="1" applyAlignment="1" applyProtection="1">
      <alignment horizontal="right" vertical="center" wrapText="1"/>
    </xf>
    <xf numFmtId="176" fontId="23" fillId="3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161290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3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233045</xdr:colOff>
      <xdr:row>55</xdr:row>
      <xdr:rowOff>161290</xdr:rowOff>
    </xdr:to>
    <xdr:pic>
      <xdr:nvPicPr>
        <xdr:cNvPr id="4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57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56</xdr:row>
      <xdr:rowOff>6350</xdr:rowOff>
    </xdr:to>
    <xdr:pic>
      <xdr:nvPicPr>
        <xdr:cNvPr id="4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7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26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27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28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29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0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1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2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3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4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5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6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7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8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39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0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1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2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3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4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5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6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7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8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49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50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4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452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453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54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55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56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57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58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59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0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1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2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3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4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5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6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7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8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69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0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1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2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3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4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5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6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7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8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79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80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81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82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83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4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4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4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8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8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8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49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0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1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1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1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1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1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1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1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1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1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19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0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1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2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3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4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5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6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7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8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29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3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31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32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33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34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35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36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37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38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39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0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1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2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3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4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5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6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7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8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49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50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51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52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5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55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56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57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58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59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0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1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2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3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4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5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6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7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8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69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0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1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2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3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4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5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6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7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8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79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0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1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2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3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4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5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6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7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8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89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90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91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92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93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94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95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9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598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599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0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1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2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3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4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5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6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7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8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09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0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1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2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3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4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5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6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7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8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19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0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1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2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3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4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5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6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7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28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6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6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6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3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3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3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3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3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3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3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3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4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5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6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6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6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66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66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65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66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67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68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69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0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1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2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3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4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5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6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7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8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79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0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1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2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3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4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5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6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7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8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89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0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1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2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3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4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5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6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7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8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699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01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02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03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04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05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06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07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08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09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10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11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12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1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15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16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17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18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19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0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1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2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3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4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5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6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7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8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29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30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31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32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33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34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35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3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38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39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0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1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2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3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4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5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6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7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8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49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0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1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2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3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4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5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6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7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8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59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0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1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2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3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4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5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6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7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8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69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70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71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72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73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231775</xdr:colOff>
      <xdr:row>55</xdr:row>
      <xdr:rowOff>163195</xdr:rowOff>
    </xdr:to>
    <xdr:pic>
      <xdr:nvPicPr>
        <xdr:cNvPr id="7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446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7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8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55</xdr:row>
      <xdr:rowOff>0</xdr:rowOff>
    </xdr:from>
    <xdr:to>
      <xdr:col>1</xdr:col>
      <xdr:colOff>252095</xdr:colOff>
      <xdr:row>55</xdr:row>
      <xdr:rowOff>163195</xdr:rowOff>
    </xdr:to>
    <xdr:pic>
      <xdr:nvPicPr>
        <xdr:cNvPr id="8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58265060"/>
          <a:ext cx="13398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8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8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8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8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8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8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8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8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8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8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8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9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9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9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9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9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0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0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0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0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0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1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1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5080</xdr:rowOff>
    </xdr:to>
    <xdr:pic>
      <xdr:nvPicPr>
        <xdr:cNvPr id="11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161290</xdr:rowOff>
    </xdr:to>
    <xdr:pic>
      <xdr:nvPicPr>
        <xdr:cNvPr id="11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1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2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161290</xdr:rowOff>
    </xdr:to>
    <xdr:pic>
      <xdr:nvPicPr>
        <xdr:cNvPr id="12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2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2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2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2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2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2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2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2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2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2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3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3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3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3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3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4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4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4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4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4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5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5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56</xdr:row>
      <xdr:rowOff>8890</xdr:rowOff>
    </xdr:to>
    <xdr:pic>
      <xdr:nvPicPr>
        <xdr:cNvPr id="15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55</xdr:row>
      <xdr:rowOff>0</xdr:rowOff>
    </xdr:from>
    <xdr:to>
      <xdr:col>1</xdr:col>
      <xdr:colOff>238125</xdr:colOff>
      <xdr:row>55</xdr:row>
      <xdr:rowOff>160655</xdr:rowOff>
    </xdr:to>
    <xdr:pic>
      <xdr:nvPicPr>
        <xdr:cNvPr id="15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58265060"/>
          <a:ext cx="12763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7" name="图片 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8" name="图片 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599" name="图片 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600" name="图片 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55</xdr:row>
      <xdr:rowOff>0</xdr:rowOff>
    </xdr:from>
    <xdr:to>
      <xdr:col>1</xdr:col>
      <xdr:colOff>258445</xdr:colOff>
      <xdr:row>55</xdr:row>
      <xdr:rowOff>160655</xdr:rowOff>
    </xdr:to>
    <xdr:pic>
      <xdr:nvPicPr>
        <xdr:cNvPr id="1601" name="图片 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58265060"/>
          <a:ext cx="13906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6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6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6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6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6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6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6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6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6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6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6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7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7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7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7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7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8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8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8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8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8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9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9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19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19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19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0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0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0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0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0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0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0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0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0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0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0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9525</xdr:rowOff>
    </xdr:to>
    <xdr:pic>
      <xdr:nvPicPr>
        <xdr:cNvPr id="2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165735</xdr:rowOff>
    </xdr:to>
    <xdr:pic>
      <xdr:nvPicPr>
        <xdr:cNvPr id="2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7" name="图片 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8" name="图片 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399" name="图片 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400" name="图片 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165735</xdr:rowOff>
    </xdr:to>
    <xdr:pic>
      <xdr:nvPicPr>
        <xdr:cNvPr id="2401" name="图片 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4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4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4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4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4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4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4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4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4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4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4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5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5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5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5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5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6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6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6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6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6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7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7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7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7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7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8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8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8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8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8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8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8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8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8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8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8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9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9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29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29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29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0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0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0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0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0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1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1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56</xdr:row>
      <xdr:rowOff>5080</xdr:rowOff>
    </xdr:to>
    <xdr:pic>
      <xdr:nvPicPr>
        <xdr:cNvPr id="31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55</xdr:row>
      <xdr:rowOff>0</xdr:rowOff>
    </xdr:from>
    <xdr:to>
      <xdr:col>1</xdr:col>
      <xdr:colOff>213360</xdr:colOff>
      <xdr:row>55</xdr:row>
      <xdr:rowOff>166370</xdr:rowOff>
    </xdr:to>
    <xdr:pic>
      <xdr:nvPicPr>
        <xdr:cNvPr id="31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58265060"/>
          <a:ext cx="11493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7" name="图片 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8" name="图片 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199" name="图片 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200" name="图片 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55</xdr:row>
      <xdr:rowOff>0</xdr:rowOff>
    </xdr:from>
    <xdr:to>
      <xdr:col>1</xdr:col>
      <xdr:colOff>234315</xdr:colOff>
      <xdr:row>55</xdr:row>
      <xdr:rowOff>166370</xdr:rowOff>
    </xdr:to>
    <xdr:pic>
      <xdr:nvPicPr>
        <xdr:cNvPr id="3201" name="图片 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58265060"/>
          <a:ext cx="12700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0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0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0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0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0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0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0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0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1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2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3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4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5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6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7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8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29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0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1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2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3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4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5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6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7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8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39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0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1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2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3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4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5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5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5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10</xdr:col>
      <xdr:colOff>163195</xdr:colOff>
      <xdr:row>23</xdr:row>
      <xdr:rowOff>185420</xdr:rowOff>
    </xdr:to>
    <xdr:pic>
      <xdr:nvPicPr>
        <xdr:cNvPr id="345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6319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5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5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5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5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5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5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6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6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6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6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6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6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6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6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200660</xdr:rowOff>
    </xdr:to>
    <xdr:pic>
      <xdr:nvPicPr>
        <xdr:cNvPr id="346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200660</xdr:rowOff>
    </xdr:to>
    <xdr:pic>
      <xdr:nvPicPr>
        <xdr:cNvPr id="346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200660</xdr:rowOff>
    </xdr:to>
    <xdr:pic>
      <xdr:nvPicPr>
        <xdr:cNvPr id="347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200660</xdr:rowOff>
    </xdr:to>
    <xdr:pic>
      <xdr:nvPicPr>
        <xdr:cNvPr id="347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200660</xdr:rowOff>
    </xdr:to>
    <xdr:pic>
      <xdr:nvPicPr>
        <xdr:cNvPr id="347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200660</xdr:rowOff>
    </xdr:to>
    <xdr:pic>
      <xdr:nvPicPr>
        <xdr:cNvPr id="347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200660</xdr:rowOff>
    </xdr:to>
    <xdr:pic>
      <xdr:nvPicPr>
        <xdr:cNvPr id="347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7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7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7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7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7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10</xdr:col>
      <xdr:colOff>107950</xdr:colOff>
      <xdr:row>23</xdr:row>
      <xdr:rowOff>185420</xdr:rowOff>
    </xdr:to>
    <xdr:pic>
      <xdr:nvPicPr>
        <xdr:cNvPr id="348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31285" y="22393910"/>
          <a:ext cx="107950" cy="185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161290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3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232410</xdr:colOff>
      <xdr:row>48</xdr:row>
      <xdr:rowOff>161290</xdr:rowOff>
    </xdr:to>
    <xdr:pic>
      <xdr:nvPicPr>
        <xdr:cNvPr id="4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509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177165</xdr:rowOff>
    </xdr:to>
    <xdr:pic>
      <xdr:nvPicPr>
        <xdr:cNvPr id="4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26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27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28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29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0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1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2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3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4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5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6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7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8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39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0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1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2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3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4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5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6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7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8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49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50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4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452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453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54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55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56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57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58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59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0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1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2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3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4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5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6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7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8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69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0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1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2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3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4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5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6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7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8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79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80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81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82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83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4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4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4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8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8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8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49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0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1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1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1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1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1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1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1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1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1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19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0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1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2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3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4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5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6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7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8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29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3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31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32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33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34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35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36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37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38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39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0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1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2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3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4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5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6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7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8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49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50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51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52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5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55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56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57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58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59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0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1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2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3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4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5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6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7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8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69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0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1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2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3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4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5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6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7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8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79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0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1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2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3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4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5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6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7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8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89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90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91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92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93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94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95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9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598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599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0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1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2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3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4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5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6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7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8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09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0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1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2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3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4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5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6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7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8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19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0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1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2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3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4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5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6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7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28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6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6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6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3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3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3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3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3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3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3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3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4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5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6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6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6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66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66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65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66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67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68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69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0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1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2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3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4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5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6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7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8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79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0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1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2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3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4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5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6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7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8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89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0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1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2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3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4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5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6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7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8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699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01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02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03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04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05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06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07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08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09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10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11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12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1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15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16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17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18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19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0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1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2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3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4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5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6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7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8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29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30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31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32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33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34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35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3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38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39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0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1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2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3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4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5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6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7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8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49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0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1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2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3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4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5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6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7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8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59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0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1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2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3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4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5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6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7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8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69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70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71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72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73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231140</xdr:colOff>
      <xdr:row>48</xdr:row>
      <xdr:rowOff>163195</xdr:rowOff>
    </xdr:to>
    <xdr:pic>
      <xdr:nvPicPr>
        <xdr:cNvPr id="7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382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7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8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118110</xdr:colOff>
      <xdr:row>48</xdr:row>
      <xdr:rowOff>0</xdr:rowOff>
    </xdr:from>
    <xdr:to>
      <xdr:col>1</xdr:col>
      <xdr:colOff>251460</xdr:colOff>
      <xdr:row>48</xdr:row>
      <xdr:rowOff>163195</xdr:rowOff>
    </xdr:to>
    <xdr:pic>
      <xdr:nvPicPr>
        <xdr:cNvPr id="8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" y="98051620"/>
          <a:ext cx="13335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8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8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8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8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8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8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8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8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8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8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8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9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9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9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9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9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0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0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0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0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0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1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1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175895</xdr:rowOff>
    </xdr:to>
    <xdr:pic>
      <xdr:nvPicPr>
        <xdr:cNvPr id="11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161290</xdr:rowOff>
    </xdr:to>
    <xdr:pic>
      <xdr:nvPicPr>
        <xdr:cNvPr id="11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1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2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161290</xdr:rowOff>
    </xdr:to>
    <xdr:pic>
      <xdr:nvPicPr>
        <xdr:cNvPr id="12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2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2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2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2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2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2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2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2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2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2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3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3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3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3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3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4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4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4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4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4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5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5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179705</xdr:rowOff>
    </xdr:to>
    <xdr:pic>
      <xdr:nvPicPr>
        <xdr:cNvPr id="15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48</xdr:row>
      <xdr:rowOff>0</xdr:rowOff>
    </xdr:from>
    <xdr:to>
      <xdr:col>1</xdr:col>
      <xdr:colOff>237490</xdr:colOff>
      <xdr:row>48</xdr:row>
      <xdr:rowOff>160655</xdr:rowOff>
    </xdr:to>
    <xdr:pic>
      <xdr:nvPicPr>
        <xdr:cNvPr id="15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6285" y="98051620"/>
          <a:ext cx="12700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7" name="图片 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8" name="图片 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599" name="图片 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600" name="图片 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48</xdr:row>
      <xdr:rowOff>0</xdr:rowOff>
    </xdr:from>
    <xdr:to>
      <xdr:col>1</xdr:col>
      <xdr:colOff>257810</xdr:colOff>
      <xdr:row>48</xdr:row>
      <xdr:rowOff>160655</xdr:rowOff>
    </xdr:to>
    <xdr:pic>
      <xdr:nvPicPr>
        <xdr:cNvPr id="1601" name="图片 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5175" y="98051620"/>
          <a:ext cx="13843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6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6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6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6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6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6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6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6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6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6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6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7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7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7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7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7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8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8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8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8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8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9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9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19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19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19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0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0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0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0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0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0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0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0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0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0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0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180340</xdr:rowOff>
    </xdr:to>
    <xdr:pic>
      <xdr:nvPicPr>
        <xdr:cNvPr id="2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165100</xdr:rowOff>
    </xdr:to>
    <xdr:pic>
      <xdr:nvPicPr>
        <xdr:cNvPr id="2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7" name="图片 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8" name="图片 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399" name="图片 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400" name="图片 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165100</xdr:rowOff>
    </xdr:to>
    <xdr:pic>
      <xdr:nvPicPr>
        <xdr:cNvPr id="2401" name="图片 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4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4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4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4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4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4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4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4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4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4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4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5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5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5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5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5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6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6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6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6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6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7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7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7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7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7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8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8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8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8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8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8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8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8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8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8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8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9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9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29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29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29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0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0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0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0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0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1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1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175895</xdr:rowOff>
    </xdr:to>
    <xdr:pic>
      <xdr:nvPicPr>
        <xdr:cNvPr id="31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98425</xdr:colOff>
      <xdr:row>48</xdr:row>
      <xdr:rowOff>0</xdr:rowOff>
    </xdr:from>
    <xdr:to>
      <xdr:col>1</xdr:col>
      <xdr:colOff>212725</xdr:colOff>
      <xdr:row>48</xdr:row>
      <xdr:rowOff>165735</xdr:rowOff>
    </xdr:to>
    <xdr:pic>
      <xdr:nvPicPr>
        <xdr:cNvPr id="31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4220" y="98051620"/>
          <a:ext cx="114300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7" name="图片 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8" name="图片 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199" name="图片 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200" name="图片 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107315</xdr:colOff>
      <xdr:row>48</xdr:row>
      <xdr:rowOff>0</xdr:rowOff>
    </xdr:from>
    <xdr:to>
      <xdr:col>1</xdr:col>
      <xdr:colOff>233680</xdr:colOff>
      <xdr:row>48</xdr:row>
      <xdr:rowOff>165735</xdr:rowOff>
    </xdr:to>
    <xdr:pic>
      <xdr:nvPicPr>
        <xdr:cNvPr id="3201" name="图片 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53110" y="98051620"/>
          <a:ext cx="126365" cy="16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0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0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0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0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0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0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0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0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1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2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3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4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5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6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7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8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29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0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1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2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3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4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5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6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7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8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39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0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1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2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3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4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5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5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5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499110</xdr:colOff>
      <xdr:row>23</xdr:row>
      <xdr:rowOff>0</xdr:rowOff>
    </xdr:from>
    <xdr:to>
      <xdr:col>3</xdr:col>
      <xdr:colOff>1160780</xdr:colOff>
      <xdr:row>23</xdr:row>
      <xdr:rowOff>184785</xdr:rowOff>
    </xdr:to>
    <xdr:pic>
      <xdr:nvPicPr>
        <xdr:cNvPr id="345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60795" y="40304720"/>
          <a:ext cx="66167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5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5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5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5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5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5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6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6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6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6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6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6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6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6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200025</xdr:rowOff>
    </xdr:to>
    <xdr:pic>
      <xdr:nvPicPr>
        <xdr:cNvPr id="346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200025</xdr:rowOff>
    </xdr:to>
    <xdr:pic>
      <xdr:nvPicPr>
        <xdr:cNvPr id="346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200025</xdr:rowOff>
    </xdr:to>
    <xdr:pic>
      <xdr:nvPicPr>
        <xdr:cNvPr id="347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200025</xdr:rowOff>
    </xdr:to>
    <xdr:pic>
      <xdr:nvPicPr>
        <xdr:cNvPr id="347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200025</xdr:rowOff>
    </xdr:to>
    <xdr:pic>
      <xdr:nvPicPr>
        <xdr:cNvPr id="347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200025</xdr:rowOff>
    </xdr:to>
    <xdr:pic>
      <xdr:nvPicPr>
        <xdr:cNvPr id="347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200025</xdr:rowOff>
    </xdr:to>
    <xdr:pic>
      <xdr:nvPicPr>
        <xdr:cNvPr id="347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7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7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7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7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79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0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1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2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3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4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5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6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7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23</xdr:row>
      <xdr:rowOff>0</xdr:rowOff>
    </xdr:from>
    <xdr:to>
      <xdr:col>6</xdr:col>
      <xdr:colOff>325755</xdr:colOff>
      <xdr:row>23</xdr:row>
      <xdr:rowOff>184785</xdr:rowOff>
    </xdr:to>
    <xdr:pic>
      <xdr:nvPicPr>
        <xdr:cNvPr id="3488" name="图片 3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903825" y="40304720"/>
          <a:ext cx="216535" cy="184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6"/>
  <sheetViews>
    <sheetView zoomScale="55" zoomScaleNormal="55" topLeftCell="A35" workbookViewId="0">
      <selection activeCell="A42" sqref="$A42:$XFD42"/>
    </sheetView>
  </sheetViews>
  <sheetFormatPr defaultColWidth="9" defaultRowHeight="13.5"/>
  <cols>
    <col min="1" max="1" width="9" style="81"/>
    <col min="2" max="2" width="18.5044247787611" style="81" customWidth="1"/>
    <col min="3" max="3" width="27.283185840708" style="81" customWidth="1"/>
    <col min="4" max="4" width="24.5663716814159" style="81" hidden="1" customWidth="1"/>
    <col min="5" max="5" width="80.9734513274336" style="81" hidden="1" customWidth="1"/>
    <col min="6" max="6" width="9" style="82" hidden="1" customWidth="1"/>
    <col min="7" max="7" width="15.5486725663717" style="81" hidden="1" customWidth="1"/>
    <col min="8" max="8" width="22.1769911504425" style="81" hidden="1" customWidth="1"/>
    <col min="9" max="9" width="26.2477876106195" style="81" hidden="1" customWidth="1"/>
    <col min="10" max="10" width="23.2477876106195" style="81" hidden="1" customWidth="1"/>
    <col min="11" max="11" width="38.5398230088496" style="81" customWidth="1"/>
    <col min="12" max="12" width="18.3362831858407" style="83" customWidth="1"/>
    <col min="13" max="13" width="17.2035398230088" style="83" customWidth="1"/>
    <col min="14" max="14" width="16.6548672566372" style="84" customWidth="1"/>
    <col min="15" max="15" width="18.6017699115044" style="84" customWidth="1"/>
    <col min="16" max="16" width="18.3362831858407" style="84" customWidth="1"/>
    <col min="17" max="17" width="16.3716814159292" style="84" customWidth="1"/>
    <col min="18" max="18" width="13.9469026548673" style="83" hidden="1" customWidth="1"/>
    <col min="19" max="19" width="9.24778761061947" style="83" hidden="1" customWidth="1"/>
    <col min="20" max="20" width="10.1238938053097" style="83" hidden="1" customWidth="1"/>
    <col min="21" max="21" width="9.24778761061947" style="83" hidden="1" customWidth="1"/>
    <col min="22" max="22" width="13.8053097345133" style="83" hidden="1" customWidth="1"/>
    <col min="23" max="23" width="14.6283185840708" style="83" hidden="1" customWidth="1"/>
    <col min="24" max="24" width="16.2477876106195" style="83" hidden="1" customWidth="1"/>
    <col min="25" max="25" width="14.5044247787611" style="83" hidden="1" customWidth="1"/>
    <col min="26" max="26" width="14.7522123893805" style="83" hidden="1" customWidth="1"/>
    <col min="27" max="27" width="32.5044247787611" style="81" customWidth="1"/>
    <col min="28" max="28" width="9" style="81"/>
    <col min="29" max="29" width="10.5309734513274" style="81"/>
    <col min="30" max="16384" width="9" style="81"/>
  </cols>
  <sheetData>
    <row r="1" s="70" customFormat="1" ht="81" customHeight="1" spans="1:27">
      <c r="A1" s="85" t="s">
        <v>0</v>
      </c>
      <c r="B1" s="86"/>
      <c r="C1" s="86"/>
      <c r="D1" s="86"/>
      <c r="E1" s="87"/>
      <c r="F1" s="87"/>
      <c r="G1" s="87"/>
      <c r="H1" s="87"/>
      <c r="I1" s="130"/>
      <c r="J1" s="130"/>
      <c r="K1" s="130"/>
      <c r="L1" s="131"/>
      <c r="M1" s="131"/>
      <c r="N1" s="132"/>
      <c r="O1" s="132"/>
      <c r="P1" s="132"/>
      <c r="Q1" s="132"/>
      <c r="R1" s="131"/>
      <c r="S1" s="131"/>
      <c r="T1" s="131"/>
      <c r="U1" s="131"/>
      <c r="V1" s="131"/>
      <c r="W1" s="131"/>
      <c r="X1" s="131"/>
      <c r="Y1" s="131"/>
      <c r="Z1" s="131"/>
      <c r="AA1" s="172"/>
    </row>
    <row r="2" s="71" customFormat="1" ht="36" customHeight="1" spans="1:27">
      <c r="A2" s="88"/>
      <c r="B2" s="88"/>
      <c r="C2" s="88"/>
      <c r="D2" s="88"/>
      <c r="E2" s="89"/>
      <c r="F2" s="89"/>
      <c r="G2" s="89"/>
      <c r="H2" s="89"/>
      <c r="I2" s="133"/>
      <c r="J2" s="133"/>
      <c r="K2" s="89"/>
      <c r="L2" s="134"/>
      <c r="M2" s="134"/>
      <c r="N2" s="135"/>
      <c r="O2" s="135"/>
      <c r="P2" s="135"/>
      <c r="Q2" s="135"/>
      <c r="R2" s="134"/>
      <c r="S2" s="134"/>
      <c r="T2" s="134"/>
      <c r="U2" s="134"/>
      <c r="V2" s="167"/>
      <c r="W2" s="167"/>
      <c r="X2" s="167"/>
      <c r="Y2" s="167"/>
      <c r="Z2" s="167"/>
      <c r="AA2" s="173"/>
    </row>
    <row r="3" s="72" customFormat="1" ht="40.7" customHeight="1" spans="1:27">
      <c r="A3" s="90" t="s">
        <v>1</v>
      </c>
      <c r="B3" s="90" t="s">
        <v>2</v>
      </c>
      <c r="C3" s="91" t="s">
        <v>3</v>
      </c>
      <c r="D3" s="90" t="s">
        <v>4</v>
      </c>
      <c r="E3" s="90" t="s">
        <v>5</v>
      </c>
      <c r="F3" s="90" t="s">
        <v>6</v>
      </c>
      <c r="G3" s="90" t="s">
        <v>7</v>
      </c>
      <c r="H3" s="90" t="s">
        <v>8</v>
      </c>
      <c r="I3" s="136" t="s">
        <v>9</v>
      </c>
      <c r="J3" s="136" t="s">
        <v>10</v>
      </c>
      <c r="K3" s="90" t="s">
        <v>11</v>
      </c>
      <c r="L3" s="137"/>
      <c r="M3" s="137" t="s">
        <v>12</v>
      </c>
      <c r="N3" s="138"/>
      <c r="O3" s="138"/>
      <c r="P3" s="138"/>
      <c r="Q3" s="138"/>
      <c r="R3" s="137"/>
      <c r="S3" s="137"/>
      <c r="T3" s="137"/>
      <c r="U3" s="137"/>
      <c r="V3" s="137" t="s">
        <v>13</v>
      </c>
      <c r="W3" s="137" t="s">
        <v>14</v>
      </c>
      <c r="X3" s="137" t="s">
        <v>15</v>
      </c>
      <c r="Y3" s="137" t="s">
        <v>16</v>
      </c>
      <c r="Z3" s="137"/>
      <c r="AA3" s="90" t="s">
        <v>17</v>
      </c>
    </row>
    <row r="4" s="72" customFormat="1" ht="153" customHeight="1" spans="1:27">
      <c r="A4" s="90"/>
      <c r="B4" s="90"/>
      <c r="C4" s="91"/>
      <c r="D4" s="90"/>
      <c r="E4" s="90"/>
      <c r="F4" s="90"/>
      <c r="G4" s="90"/>
      <c r="H4" s="90"/>
      <c r="I4" s="136"/>
      <c r="J4" s="136"/>
      <c r="K4" s="90" t="s">
        <v>18</v>
      </c>
      <c r="L4" s="137" t="s">
        <v>19</v>
      </c>
      <c r="M4" s="137" t="s">
        <v>20</v>
      </c>
      <c r="N4" s="138" t="s">
        <v>21</v>
      </c>
      <c r="O4" s="138" t="s">
        <v>22</v>
      </c>
      <c r="P4" s="138" t="s">
        <v>23</v>
      </c>
      <c r="Q4" s="138" t="s">
        <v>24</v>
      </c>
      <c r="R4" s="137" t="s">
        <v>25</v>
      </c>
      <c r="S4" s="137" t="s">
        <v>26</v>
      </c>
      <c r="T4" s="137" t="s">
        <v>27</v>
      </c>
      <c r="U4" s="137" t="s">
        <v>28</v>
      </c>
      <c r="V4" s="137"/>
      <c r="W4" s="137"/>
      <c r="X4" s="137"/>
      <c r="Y4" s="137" t="s">
        <v>29</v>
      </c>
      <c r="Z4" s="137" t="s">
        <v>30</v>
      </c>
      <c r="AA4" s="90"/>
    </row>
    <row r="5" s="73" customFormat="1" ht="24.6" customHeight="1" spans="1:27">
      <c r="A5" s="92" t="s">
        <v>31</v>
      </c>
      <c r="B5" s="92">
        <v>1</v>
      </c>
      <c r="C5" s="92">
        <v>2</v>
      </c>
      <c r="D5" s="92">
        <v>3</v>
      </c>
      <c r="E5" s="92">
        <v>4</v>
      </c>
      <c r="F5" s="92">
        <v>5</v>
      </c>
      <c r="G5" s="92">
        <v>6</v>
      </c>
      <c r="H5" s="92">
        <v>7</v>
      </c>
      <c r="I5" s="92">
        <v>8</v>
      </c>
      <c r="J5" s="92">
        <v>9</v>
      </c>
      <c r="K5" s="92">
        <v>10</v>
      </c>
      <c r="L5" s="139">
        <v>11</v>
      </c>
      <c r="M5" s="139">
        <v>12</v>
      </c>
      <c r="N5" s="140">
        <v>13</v>
      </c>
      <c r="O5" s="140">
        <v>14</v>
      </c>
      <c r="P5" s="140">
        <v>15</v>
      </c>
      <c r="Q5" s="140">
        <v>16</v>
      </c>
      <c r="R5" s="139">
        <v>17</v>
      </c>
      <c r="S5" s="139">
        <v>18</v>
      </c>
      <c r="T5" s="139">
        <v>19</v>
      </c>
      <c r="U5" s="139">
        <v>20</v>
      </c>
      <c r="V5" s="139">
        <v>21</v>
      </c>
      <c r="W5" s="139">
        <v>22</v>
      </c>
      <c r="X5" s="139">
        <v>23</v>
      </c>
      <c r="Y5" s="139">
        <v>24</v>
      </c>
      <c r="Z5" s="139">
        <v>25</v>
      </c>
      <c r="AA5" s="92">
        <v>26</v>
      </c>
    </row>
    <row r="6" s="74" customFormat="1" ht="36" customHeight="1" spans="1:27">
      <c r="A6" s="93" t="s">
        <v>32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141"/>
      <c r="M6" s="141"/>
      <c r="N6" s="142"/>
      <c r="O6" s="142"/>
      <c r="P6" s="142"/>
      <c r="Q6" s="142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="74" customFormat="1" ht="36" customHeight="1" spans="1:29">
      <c r="A7" s="93" t="s">
        <v>33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>
        <f t="shared" ref="L7:Q7" si="0">L8+L30+L49+L52+L54</f>
        <v>15399</v>
      </c>
      <c r="M7" s="93">
        <f t="shared" si="0"/>
        <v>19044.22</v>
      </c>
      <c r="N7" s="143">
        <f t="shared" si="0"/>
        <v>9886</v>
      </c>
      <c r="O7" s="143">
        <f t="shared" si="0"/>
        <v>2622</v>
      </c>
      <c r="P7" s="143">
        <f t="shared" si="0"/>
        <v>1491</v>
      </c>
      <c r="Q7" s="143">
        <f t="shared" si="0"/>
        <v>1400</v>
      </c>
      <c r="R7" s="93"/>
      <c r="S7" s="93"/>
      <c r="T7" s="93"/>
      <c r="U7" s="93"/>
      <c r="V7" s="93"/>
      <c r="W7" s="93"/>
      <c r="X7" s="93"/>
      <c r="Y7" s="93"/>
      <c r="Z7" s="93"/>
      <c r="AA7" s="93"/>
      <c r="AC7" s="74">
        <f>M7-L7</f>
        <v>3645.22</v>
      </c>
    </row>
    <row r="8" s="75" customFormat="1" ht="33" customHeight="1" spans="1:27">
      <c r="A8" s="94" t="s">
        <v>34</v>
      </c>
      <c r="B8" s="94"/>
      <c r="C8" s="94"/>
      <c r="D8" s="94"/>
      <c r="E8" s="94"/>
      <c r="F8" s="93"/>
      <c r="G8" s="94"/>
      <c r="H8" s="94"/>
      <c r="I8" s="144"/>
      <c r="J8" s="145"/>
      <c r="K8" s="146"/>
      <c r="L8" s="141">
        <f t="shared" ref="L8:Q8" si="1">SUM(L9:L29)</f>
        <v>9108.51</v>
      </c>
      <c r="M8" s="141">
        <f t="shared" si="1"/>
        <v>11980</v>
      </c>
      <c r="N8" s="142">
        <f t="shared" si="1"/>
        <v>6210.31</v>
      </c>
      <c r="O8" s="142">
        <f t="shared" si="1"/>
        <v>1025</v>
      </c>
      <c r="P8" s="142">
        <f t="shared" si="1"/>
        <v>717</v>
      </c>
      <c r="Q8" s="142">
        <f t="shared" si="1"/>
        <v>1156.2</v>
      </c>
      <c r="R8" s="141"/>
      <c r="S8" s="141"/>
      <c r="T8" s="141"/>
      <c r="U8" s="141"/>
      <c r="V8" s="141"/>
      <c r="W8" s="141"/>
      <c r="X8" s="141"/>
      <c r="Y8" s="141"/>
      <c r="Z8" s="141"/>
      <c r="AA8" s="141"/>
    </row>
    <row r="9" s="76" customFormat="1" ht="157.5" spans="1:27">
      <c r="A9" s="95">
        <v>1</v>
      </c>
      <c r="B9" s="96" t="s">
        <v>33</v>
      </c>
      <c r="C9" s="96" t="s">
        <v>35</v>
      </c>
      <c r="D9" s="96" t="s">
        <v>36</v>
      </c>
      <c r="E9" s="97" t="s">
        <v>37</v>
      </c>
      <c r="F9" s="96" t="s">
        <v>38</v>
      </c>
      <c r="G9" s="96" t="s">
        <v>39</v>
      </c>
      <c r="H9" s="96" t="s">
        <v>40</v>
      </c>
      <c r="I9" s="147" t="s">
        <v>41</v>
      </c>
      <c r="J9" s="147" t="s">
        <v>42</v>
      </c>
      <c r="K9" s="148" t="s">
        <v>43</v>
      </c>
      <c r="L9" s="149">
        <f>N9+O9+P9+Q9</f>
        <v>350.51</v>
      </c>
      <c r="M9" s="150">
        <v>400</v>
      </c>
      <c r="N9" s="151"/>
      <c r="O9" s="151">
        <v>100</v>
      </c>
      <c r="P9" s="151">
        <v>200</v>
      </c>
      <c r="Q9" s="151">
        <v>50.51</v>
      </c>
      <c r="R9" s="129"/>
      <c r="S9" s="129"/>
      <c r="T9" s="129"/>
      <c r="U9" s="129"/>
      <c r="V9" s="129">
        <v>40</v>
      </c>
      <c r="W9" s="129">
        <v>42</v>
      </c>
      <c r="X9" s="129">
        <v>158</v>
      </c>
      <c r="Y9" s="129">
        <v>12</v>
      </c>
      <c r="Z9" s="129">
        <v>52</v>
      </c>
      <c r="AA9" s="149">
        <f>M9-L9</f>
        <v>49.49</v>
      </c>
    </row>
    <row r="10" s="76" customFormat="1" ht="78" customHeight="1" spans="1:27">
      <c r="A10" s="95">
        <v>2</v>
      </c>
      <c r="B10" s="96" t="s">
        <v>33</v>
      </c>
      <c r="C10" s="96" t="s">
        <v>44</v>
      </c>
      <c r="D10" s="96" t="s">
        <v>45</v>
      </c>
      <c r="E10" s="97" t="s">
        <v>46</v>
      </c>
      <c r="F10" s="96" t="s">
        <v>38</v>
      </c>
      <c r="G10" s="96" t="s">
        <v>39</v>
      </c>
      <c r="H10" s="96" t="s">
        <v>40</v>
      </c>
      <c r="I10" s="147" t="s">
        <v>41</v>
      </c>
      <c r="J10" s="147" t="s">
        <v>42</v>
      </c>
      <c r="K10" s="148" t="s">
        <v>47</v>
      </c>
      <c r="L10" s="149">
        <f t="shared" ref="L10:L56" si="2">N10+O10+P10+Q10</f>
        <v>30</v>
      </c>
      <c r="M10" s="149">
        <f>N10+O10+P10+Q10</f>
        <v>30</v>
      </c>
      <c r="N10" s="151"/>
      <c r="O10" s="151"/>
      <c r="P10" s="151"/>
      <c r="Q10" s="151">
        <v>30</v>
      </c>
      <c r="R10" s="129"/>
      <c r="S10" s="129"/>
      <c r="T10" s="129"/>
      <c r="U10" s="129"/>
      <c r="V10" s="129">
        <v>2</v>
      </c>
      <c r="W10" s="129">
        <v>60</v>
      </c>
      <c r="X10" s="129">
        <v>300</v>
      </c>
      <c r="Y10" s="129">
        <v>21</v>
      </c>
      <c r="Z10" s="129">
        <v>161</v>
      </c>
      <c r="AA10" s="149">
        <f t="shared" ref="AA10:AA55" si="3">M10-L10</f>
        <v>0</v>
      </c>
    </row>
    <row r="11" s="76" customFormat="1" ht="78" customHeight="1" spans="1:27">
      <c r="A11" s="95">
        <v>3</v>
      </c>
      <c r="B11" s="96" t="s">
        <v>33</v>
      </c>
      <c r="C11" s="96" t="s">
        <v>48</v>
      </c>
      <c r="D11" s="96" t="s">
        <v>49</v>
      </c>
      <c r="E11" s="97" t="s">
        <v>50</v>
      </c>
      <c r="F11" s="96" t="s">
        <v>38</v>
      </c>
      <c r="G11" s="96" t="s">
        <v>51</v>
      </c>
      <c r="H11" s="96" t="s">
        <v>52</v>
      </c>
      <c r="I11" s="147" t="s">
        <v>41</v>
      </c>
      <c r="J11" s="147" t="s">
        <v>42</v>
      </c>
      <c r="K11" s="148" t="s">
        <v>53</v>
      </c>
      <c r="L11" s="149">
        <f t="shared" si="2"/>
        <v>200</v>
      </c>
      <c r="M11" s="149">
        <f>N11+O11+P11+Q11</f>
        <v>200</v>
      </c>
      <c r="N11" s="151"/>
      <c r="O11" s="151"/>
      <c r="P11" s="151"/>
      <c r="Q11" s="151">
        <v>200</v>
      </c>
      <c r="R11" s="129"/>
      <c r="S11" s="129"/>
      <c r="T11" s="129"/>
      <c r="U11" s="129"/>
      <c r="V11" s="129">
        <v>50</v>
      </c>
      <c r="W11" s="129">
        <v>89</v>
      </c>
      <c r="X11" s="129">
        <v>343</v>
      </c>
      <c r="Y11" s="129">
        <v>23</v>
      </c>
      <c r="Z11" s="129">
        <v>101</v>
      </c>
      <c r="AA11" s="149">
        <f t="shared" si="3"/>
        <v>0</v>
      </c>
    </row>
    <row r="12" s="76" customFormat="1" ht="78" customHeight="1" spans="1:27">
      <c r="A12" s="95">
        <v>4</v>
      </c>
      <c r="B12" s="96" t="s">
        <v>33</v>
      </c>
      <c r="C12" s="96" t="s">
        <v>54</v>
      </c>
      <c r="D12" s="96" t="s">
        <v>55</v>
      </c>
      <c r="E12" s="97" t="s">
        <v>56</v>
      </c>
      <c r="F12" s="96" t="s">
        <v>57</v>
      </c>
      <c r="G12" s="96" t="s">
        <v>51</v>
      </c>
      <c r="H12" s="96" t="s">
        <v>52</v>
      </c>
      <c r="I12" s="147" t="s">
        <v>41</v>
      </c>
      <c r="J12" s="147" t="s">
        <v>42</v>
      </c>
      <c r="K12" s="148" t="s">
        <v>58</v>
      </c>
      <c r="L12" s="149">
        <f t="shared" si="2"/>
        <v>1750</v>
      </c>
      <c r="M12" s="149">
        <v>2000</v>
      </c>
      <c r="N12" s="151">
        <v>1000</v>
      </c>
      <c r="O12" s="151">
        <v>250</v>
      </c>
      <c r="P12" s="151"/>
      <c r="Q12" s="151">
        <v>500</v>
      </c>
      <c r="R12" s="129"/>
      <c r="S12" s="129"/>
      <c r="T12" s="129"/>
      <c r="U12" s="129"/>
      <c r="V12" s="129">
        <v>50</v>
      </c>
      <c r="W12" s="129">
        <v>48</v>
      </c>
      <c r="X12" s="129">
        <v>266</v>
      </c>
      <c r="Y12" s="129">
        <v>44</v>
      </c>
      <c r="Z12" s="129">
        <v>229</v>
      </c>
      <c r="AA12" s="149">
        <f t="shared" si="3"/>
        <v>250</v>
      </c>
    </row>
    <row r="13" s="76" customFormat="1" ht="108" spans="1:27">
      <c r="A13" s="95">
        <v>5</v>
      </c>
      <c r="B13" s="98" t="s">
        <v>33</v>
      </c>
      <c r="C13" s="96" t="s">
        <v>59</v>
      </c>
      <c r="D13" s="98" t="s">
        <v>60</v>
      </c>
      <c r="E13" s="97" t="s">
        <v>61</v>
      </c>
      <c r="F13" s="98" t="s">
        <v>57</v>
      </c>
      <c r="G13" s="98" t="s">
        <v>39</v>
      </c>
      <c r="H13" s="96" t="s">
        <v>40</v>
      </c>
      <c r="I13" s="147" t="s">
        <v>41</v>
      </c>
      <c r="J13" s="147" t="s">
        <v>42</v>
      </c>
      <c r="K13" s="148" t="s">
        <v>62</v>
      </c>
      <c r="L13" s="149">
        <f t="shared" si="2"/>
        <v>1740</v>
      </c>
      <c r="M13" s="149">
        <v>2040</v>
      </c>
      <c r="N13" s="151">
        <v>1360</v>
      </c>
      <c r="O13" s="151">
        <v>300</v>
      </c>
      <c r="P13" s="151"/>
      <c r="Q13" s="151">
        <v>80</v>
      </c>
      <c r="R13" s="129"/>
      <c r="S13" s="129"/>
      <c r="T13" s="129"/>
      <c r="U13" s="129"/>
      <c r="V13" s="129">
        <v>40</v>
      </c>
      <c r="W13" s="129">
        <v>45</v>
      </c>
      <c r="X13" s="129">
        <v>278</v>
      </c>
      <c r="Y13" s="129">
        <v>26</v>
      </c>
      <c r="Z13" s="129">
        <v>139</v>
      </c>
      <c r="AA13" s="149">
        <f t="shared" si="3"/>
        <v>300</v>
      </c>
    </row>
    <row r="14" s="76" customFormat="1" ht="121.5" spans="1:27">
      <c r="A14" s="95">
        <v>6</v>
      </c>
      <c r="B14" s="98" t="s">
        <v>33</v>
      </c>
      <c r="C14" s="96" t="s">
        <v>63</v>
      </c>
      <c r="D14" s="98" t="s">
        <v>64</v>
      </c>
      <c r="E14" s="97" t="s">
        <v>65</v>
      </c>
      <c r="F14" s="98" t="s">
        <v>57</v>
      </c>
      <c r="G14" s="98" t="s">
        <v>39</v>
      </c>
      <c r="H14" s="96" t="s">
        <v>40</v>
      </c>
      <c r="I14" s="147" t="s">
        <v>41</v>
      </c>
      <c r="J14" s="147" t="s">
        <v>42</v>
      </c>
      <c r="K14" s="148" t="s">
        <v>66</v>
      </c>
      <c r="L14" s="149">
        <f t="shared" si="2"/>
        <v>1592</v>
      </c>
      <c r="M14" s="149">
        <v>1892</v>
      </c>
      <c r="N14" s="151">
        <v>1256.31</v>
      </c>
      <c r="O14" s="151">
        <v>95</v>
      </c>
      <c r="P14" s="151"/>
      <c r="Q14" s="151">
        <v>240.69</v>
      </c>
      <c r="R14" s="129"/>
      <c r="S14" s="129"/>
      <c r="T14" s="129"/>
      <c r="U14" s="129"/>
      <c r="V14" s="129">
        <v>40</v>
      </c>
      <c r="W14" s="129">
        <v>51</v>
      </c>
      <c r="X14" s="129">
        <v>168</v>
      </c>
      <c r="Y14" s="129">
        <v>51</v>
      </c>
      <c r="Z14" s="129">
        <v>168</v>
      </c>
      <c r="AA14" s="149">
        <f t="shared" si="3"/>
        <v>300</v>
      </c>
    </row>
    <row r="15" s="77" customFormat="1" ht="78" customHeight="1" spans="1:27">
      <c r="A15" s="99">
        <v>7</v>
      </c>
      <c r="B15" s="100" t="s">
        <v>33</v>
      </c>
      <c r="C15" s="100" t="s">
        <v>67</v>
      </c>
      <c r="D15" s="100" t="s">
        <v>68</v>
      </c>
      <c r="E15" s="101" t="s">
        <v>69</v>
      </c>
      <c r="F15" s="100" t="s">
        <v>57</v>
      </c>
      <c r="G15" s="100" t="s">
        <v>70</v>
      </c>
      <c r="H15" s="100" t="s">
        <v>71</v>
      </c>
      <c r="I15" s="152" t="s">
        <v>41</v>
      </c>
      <c r="J15" s="152" t="s">
        <v>42</v>
      </c>
      <c r="K15" s="153" t="s">
        <v>72</v>
      </c>
      <c r="L15" s="154">
        <f t="shared" si="2"/>
        <v>150</v>
      </c>
      <c r="M15" s="154">
        <v>500</v>
      </c>
      <c r="N15" s="151">
        <v>150</v>
      </c>
      <c r="O15" s="151"/>
      <c r="P15" s="151"/>
      <c r="Q15" s="151"/>
      <c r="R15" s="168"/>
      <c r="S15" s="168"/>
      <c r="T15" s="168"/>
      <c r="U15" s="168"/>
      <c r="V15" s="168"/>
      <c r="W15" s="168">
        <v>54</v>
      </c>
      <c r="X15" s="168">
        <v>197</v>
      </c>
      <c r="Y15" s="168">
        <v>34</v>
      </c>
      <c r="Z15" s="168">
        <v>178</v>
      </c>
      <c r="AA15" s="149">
        <f t="shared" si="3"/>
        <v>350</v>
      </c>
    </row>
    <row r="16" s="76" customFormat="1" ht="78" customHeight="1" spans="1:27">
      <c r="A16" s="95">
        <v>8</v>
      </c>
      <c r="B16" s="96" t="s">
        <v>33</v>
      </c>
      <c r="C16" s="96" t="s">
        <v>73</v>
      </c>
      <c r="D16" s="96" t="s">
        <v>74</v>
      </c>
      <c r="E16" s="97" t="s">
        <v>75</v>
      </c>
      <c r="F16" s="96" t="s">
        <v>57</v>
      </c>
      <c r="G16" s="96" t="s">
        <v>70</v>
      </c>
      <c r="H16" s="96" t="s">
        <v>71</v>
      </c>
      <c r="I16" s="147" t="s">
        <v>41</v>
      </c>
      <c r="J16" s="147" t="s">
        <v>42</v>
      </c>
      <c r="K16" s="148" t="s">
        <v>76</v>
      </c>
      <c r="L16" s="149">
        <f t="shared" si="2"/>
        <v>138</v>
      </c>
      <c r="M16" s="149">
        <v>150</v>
      </c>
      <c r="N16" s="151">
        <v>100</v>
      </c>
      <c r="O16" s="151"/>
      <c r="P16" s="151"/>
      <c r="Q16" s="151">
        <v>38</v>
      </c>
      <c r="R16" s="129"/>
      <c r="S16" s="129"/>
      <c r="T16" s="129"/>
      <c r="U16" s="129"/>
      <c r="V16" s="129"/>
      <c r="W16" s="129">
        <v>91</v>
      </c>
      <c r="X16" s="129">
        <v>305</v>
      </c>
      <c r="Y16" s="129">
        <v>55</v>
      </c>
      <c r="Z16" s="129">
        <v>219</v>
      </c>
      <c r="AA16" s="149">
        <f t="shared" si="3"/>
        <v>12</v>
      </c>
    </row>
    <row r="17" s="77" customFormat="1" ht="78" customHeight="1" spans="1:29">
      <c r="A17" s="99">
        <v>9</v>
      </c>
      <c r="B17" s="100" t="s">
        <v>33</v>
      </c>
      <c r="C17" s="100" t="s">
        <v>77</v>
      </c>
      <c r="D17" s="100" t="s">
        <v>78</v>
      </c>
      <c r="E17" s="101" t="s">
        <v>79</v>
      </c>
      <c r="F17" s="100" t="s">
        <v>57</v>
      </c>
      <c r="G17" s="102" t="s">
        <v>51</v>
      </c>
      <c r="H17" s="100" t="s">
        <v>52</v>
      </c>
      <c r="I17" s="152" t="s">
        <v>41</v>
      </c>
      <c r="J17" s="152" t="s">
        <v>42</v>
      </c>
      <c r="K17" s="153" t="s">
        <v>80</v>
      </c>
      <c r="L17" s="154">
        <f t="shared" si="2"/>
        <v>226</v>
      </c>
      <c r="M17" s="154">
        <v>390</v>
      </c>
      <c r="N17" s="151">
        <v>100</v>
      </c>
      <c r="O17" s="151"/>
      <c r="P17" s="151">
        <v>126</v>
      </c>
      <c r="Q17" s="151"/>
      <c r="R17" s="168"/>
      <c r="S17" s="168"/>
      <c r="T17" s="168"/>
      <c r="U17" s="168"/>
      <c r="V17" s="168"/>
      <c r="W17" s="168">
        <v>234</v>
      </c>
      <c r="X17" s="168">
        <v>972</v>
      </c>
      <c r="Y17" s="168">
        <v>114</v>
      </c>
      <c r="Z17" s="168">
        <v>573</v>
      </c>
      <c r="AA17" s="149">
        <f t="shared" si="3"/>
        <v>164</v>
      </c>
      <c r="AC17" s="77" t="s">
        <v>81</v>
      </c>
    </row>
    <row r="18" s="77" customFormat="1" ht="78" customHeight="1" spans="1:27">
      <c r="A18" s="99">
        <v>10</v>
      </c>
      <c r="B18" s="100" t="s">
        <v>33</v>
      </c>
      <c r="C18" s="100" t="s">
        <v>82</v>
      </c>
      <c r="D18" s="100" t="s">
        <v>83</v>
      </c>
      <c r="E18" s="101" t="s">
        <v>84</v>
      </c>
      <c r="F18" s="100" t="s">
        <v>57</v>
      </c>
      <c r="G18" s="102" t="s">
        <v>51</v>
      </c>
      <c r="H18" s="100" t="s">
        <v>52</v>
      </c>
      <c r="I18" s="152" t="s">
        <v>41</v>
      </c>
      <c r="J18" s="152" t="s">
        <v>42</v>
      </c>
      <c r="K18" s="153" t="s">
        <v>85</v>
      </c>
      <c r="L18" s="154">
        <f t="shared" si="2"/>
        <v>100</v>
      </c>
      <c r="M18" s="154">
        <v>400</v>
      </c>
      <c r="N18" s="151">
        <v>100</v>
      </c>
      <c r="O18" s="151"/>
      <c r="P18" s="151"/>
      <c r="Q18" s="151"/>
      <c r="R18" s="168"/>
      <c r="S18" s="168"/>
      <c r="T18" s="168"/>
      <c r="U18" s="168"/>
      <c r="V18" s="168"/>
      <c r="W18" s="168">
        <v>79</v>
      </c>
      <c r="X18" s="168">
        <v>328</v>
      </c>
      <c r="Y18" s="168">
        <v>53</v>
      </c>
      <c r="Z18" s="168">
        <v>297</v>
      </c>
      <c r="AA18" s="149">
        <f t="shared" si="3"/>
        <v>300</v>
      </c>
    </row>
    <row r="19" s="77" customFormat="1" ht="78" customHeight="1" spans="1:27">
      <c r="A19" s="99">
        <v>11</v>
      </c>
      <c r="B19" s="100" t="s">
        <v>33</v>
      </c>
      <c r="C19" s="100" t="s">
        <v>86</v>
      </c>
      <c r="D19" s="100" t="s">
        <v>87</v>
      </c>
      <c r="E19" s="101" t="s">
        <v>88</v>
      </c>
      <c r="F19" s="100" t="s">
        <v>57</v>
      </c>
      <c r="G19" s="102" t="s">
        <v>51</v>
      </c>
      <c r="H19" s="100" t="s">
        <v>52</v>
      </c>
      <c r="I19" s="152" t="s">
        <v>41</v>
      </c>
      <c r="J19" s="152" t="s">
        <v>42</v>
      </c>
      <c r="K19" s="153" t="s">
        <v>89</v>
      </c>
      <c r="L19" s="154">
        <f t="shared" si="2"/>
        <v>50</v>
      </c>
      <c r="M19" s="154">
        <v>150</v>
      </c>
      <c r="N19" s="151">
        <v>50</v>
      </c>
      <c r="O19" s="151"/>
      <c r="P19" s="151"/>
      <c r="Q19" s="151"/>
      <c r="R19" s="168"/>
      <c r="S19" s="168"/>
      <c r="T19" s="168"/>
      <c r="U19" s="168"/>
      <c r="V19" s="168">
        <v>6</v>
      </c>
      <c r="W19" s="168">
        <v>89</v>
      </c>
      <c r="X19" s="168">
        <v>344</v>
      </c>
      <c r="Y19" s="168">
        <v>45</v>
      </c>
      <c r="Z19" s="168">
        <v>176</v>
      </c>
      <c r="AA19" s="149">
        <f t="shared" si="3"/>
        <v>100</v>
      </c>
    </row>
    <row r="20" s="77" customFormat="1" ht="78" customHeight="1" spans="1:27">
      <c r="A20" s="99">
        <v>12</v>
      </c>
      <c r="B20" s="100" t="s">
        <v>33</v>
      </c>
      <c r="C20" s="100" t="s">
        <v>90</v>
      </c>
      <c r="D20" s="100" t="s">
        <v>91</v>
      </c>
      <c r="E20" s="101" t="s">
        <v>92</v>
      </c>
      <c r="F20" s="100" t="s">
        <v>57</v>
      </c>
      <c r="G20" s="102" t="s">
        <v>51</v>
      </c>
      <c r="H20" s="100" t="s">
        <v>52</v>
      </c>
      <c r="I20" s="152" t="s">
        <v>41</v>
      </c>
      <c r="J20" s="152" t="s">
        <v>42</v>
      </c>
      <c r="K20" s="153" t="s">
        <v>93</v>
      </c>
      <c r="L20" s="154">
        <f t="shared" si="2"/>
        <v>100</v>
      </c>
      <c r="M20" s="154">
        <v>600</v>
      </c>
      <c r="N20" s="151">
        <v>100</v>
      </c>
      <c r="O20" s="151"/>
      <c r="P20" s="151"/>
      <c r="Q20" s="151"/>
      <c r="R20" s="168"/>
      <c r="S20" s="168"/>
      <c r="T20" s="168"/>
      <c r="U20" s="168"/>
      <c r="V20" s="168"/>
      <c r="W20" s="168"/>
      <c r="X20" s="168"/>
      <c r="Y20" s="168"/>
      <c r="Z20" s="168"/>
      <c r="AA20" s="149">
        <f t="shared" si="3"/>
        <v>500</v>
      </c>
    </row>
    <row r="21" s="77" customFormat="1" ht="78" customHeight="1" spans="1:27">
      <c r="A21" s="99">
        <v>13</v>
      </c>
      <c r="B21" s="100" t="s">
        <v>33</v>
      </c>
      <c r="C21" s="100" t="s">
        <v>94</v>
      </c>
      <c r="D21" s="100" t="s">
        <v>95</v>
      </c>
      <c r="E21" s="101" t="s">
        <v>96</v>
      </c>
      <c r="F21" s="100" t="s">
        <v>57</v>
      </c>
      <c r="G21" s="102" t="s">
        <v>51</v>
      </c>
      <c r="H21" s="100" t="s">
        <v>52</v>
      </c>
      <c r="I21" s="152" t="s">
        <v>41</v>
      </c>
      <c r="J21" s="152" t="s">
        <v>42</v>
      </c>
      <c r="K21" s="153" t="s">
        <v>97</v>
      </c>
      <c r="L21" s="154">
        <f t="shared" si="2"/>
        <v>50</v>
      </c>
      <c r="M21" s="154">
        <v>150</v>
      </c>
      <c r="N21" s="151">
        <v>50</v>
      </c>
      <c r="O21" s="151"/>
      <c r="P21" s="151"/>
      <c r="Q21" s="151"/>
      <c r="R21" s="168"/>
      <c r="S21" s="168"/>
      <c r="T21" s="168"/>
      <c r="U21" s="168"/>
      <c r="V21" s="168"/>
      <c r="W21" s="168">
        <v>23</v>
      </c>
      <c r="X21" s="168">
        <v>94</v>
      </c>
      <c r="Y21" s="168">
        <v>14</v>
      </c>
      <c r="Z21" s="168">
        <v>64</v>
      </c>
      <c r="AA21" s="149">
        <f t="shared" si="3"/>
        <v>100</v>
      </c>
    </row>
    <row r="22" s="76" customFormat="1" ht="78" customHeight="1" spans="1:27">
      <c r="A22" s="95">
        <v>14</v>
      </c>
      <c r="B22" s="96" t="s">
        <v>33</v>
      </c>
      <c r="C22" s="103" t="s">
        <v>98</v>
      </c>
      <c r="D22" s="96" t="s">
        <v>99</v>
      </c>
      <c r="E22" s="97" t="s">
        <v>100</v>
      </c>
      <c r="F22" s="96" t="s">
        <v>57</v>
      </c>
      <c r="G22" s="96" t="s">
        <v>101</v>
      </c>
      <c r="H22" s="96" t="s">
        <v>102</v>
      </c>
      <c r="I22" s="147" t="s">
        <v>41</v>
      </c>
      <c r="J22" s="147" t="s">
        <v>42</v>
      </c>
      <c r="K22" s="148" t="s">
        <v>103</v>
      </c>
      <c r="L22" s="149">
        <f t="shared" si="2"/>
        <v>80</v>
      </c>
      <c r="M22" s="149">
        <v>80</v>
      </c>
      <c r="N22" s="151">
        <v>45</v>
      </c>
      <c r="O22" s="151">
        <v>30</v>
      </c>
      <c r="P22" s="151">
        <v>5</v>
      </c>
      <c r="Q22" s="151"/>
      <c r="R22" s="129"/>
      <c r="S22" s="129"/>
      <c r="T22" s="129"/>
      <c r="U22" s="129"/>
      <c r="V22" s="129">
        <v>5</v>
      </c>
      <c r="W22" s="129">
        <v>19</v>
      </c>
      <c r="X22" s="129">
        <v>90</v>
      </c>
      <c r="Y22" s="129">
        <v>12</v>
      </c>
      <c r="Z22" s="129">
        <v>69</v>
      </c>
      <c r="AA22" s="149">
        <f t="shared" si="3"/>
        <v>0</v>
      </c>
    </row>
    <row r="23" s="76" customFormat="1" ht="78" customHeight="1" spans="1:27">
      <c r="A23" s="95">
        <v>15</v>
      </c>
      <c r="B23" s="96" t="s">
        <v>33</v>
      </c>
      <c r="C23" s="96" t="s">
        <v>104</v>
      </c>
      <c r="D23" s="96" t="s">
        <v>105</v>
      </c>
      <c r="E23" s="97" t="s">
        <v>106</v>
      </c>
      <c r="F23" s="96" t="s">
        <v>57</v>
      </c>
      <c r="G23" s="104" t="s">
        <v>70</v>
      </c>
      <c r="H23" s="96" t="s">
        <v>71</v>
      </c>
      <c r="I23" s="147" t="s">
        <v>41</v>
      </c>
      <c r="J23" s="147" t="s">
        <v>42</v>
      </c>
      <c r="K23" s="148" t="s">
        <v>107</v>
      </c>
      <c r="L23" s="149">
        <f t="shared" si="2"/>
        <v>255</v>
      </c>
      <c r="M23" s="149">
        <v>280</v>
      </c>
      <c r="N23" s="151">
        <v>185</v>
      </c>
      <c r="O23" s="151">
        <v>50</v>
      </c>
      <c r="P23" s="151">
        <v>20</v>
      </c>
      <c r="Q23" s="151"/>
      <c r="R23" s="129"/>
      <c r="S23" s="129"/>
      <c r="T23" s="129"/>
      <c r="U23" s="129"/>
      <c r="V23" s="129"/>
      <c r="W23" s="129">
        <v>59</v>
      </c>
      <c r="X23" s="129">
        <v>333</v>
      </c>
      <c r="Y23" s="129">
        <v>33</v>
      </c>
      <c r="Z23" s="129">
        <v>217</v>
      </c>
      <c r="AA23" s="149">
        <f t="shared" si="3"/>
        <v>25</v>
      </c>
    </row>
    <row r="24" s="77" customFormat="1" ht="78" customHeight="1" spans="1:27">
      <c r="A24" s="99">
        <v>16</v>
      </c>
      <c r="B24" s="100" t="s">
        <v>33</v>
      </c>
      <c r="C24" s="100" t="s">
        <v>108</v>
      </c>
      <c r="D24" s="100" t="s">
        <v>109</v>
      </c>
      <c r="E24" s="101" t="s">
        <v>110</v>
      </c>
      <c r="F24" s="100" t="s">
        <v>57</v>
      </c>
      <c r="G24" s="100" t="s">
        <v>111</v>
      </c>
      <c r="H24" s="100" t="s">
        <v>112</v>
      </c>
      <c r="I24" s="152" t="s">
        <v>41</v>
      </c>
      <c r="J24" s="152" t="s">
        <v>42</v>
      </c>
      <c r="K24" s="153" t="s">
        <v>93</v>
      </c>
      <c r="L24" s="154">
        <f t="shared" si="2"/>
        <v>100</v>
      </c>
      <c r="M24" s="154">
        <v>350</v>
      </c>
      <c r="N24" s="151">
        <v>100</v>
      </c>
      <c r="O24" s="151"/>
      <c r="P24" s="151"/>
      <c r="Q24" s="151"/>
      <c r="R24" s="168"/>
      <c r="S24" s="168"/>
      <c r="T24" s="168"/>
      <c r="U24" s="168"/>
      <c r="V24" s="168">
        <v>15</v>
      </c>
      <c r="W24" s="168">
        <v>64</v>
      </c>
      <c r="X24" s="168">
        <v>385</v>
      </c>
      <c r="Y24" s="168">
        <v>44</v>
      </c>
      <c r="Z24" s="168">
        <v>301</v>
      </c>
      <c r="AA24" s="149">
        <f t="shared" si="3"/>
        <v>250</v>
      </c>
    </row>
    <row r="25" s="76" customFormat="1" ht="78" customHeight="1" spans="1:27">
      <c r="A25" s="95">
        <v>17</v>
      </c>
      <c r="B25" s="96" t="s">
        <v>33</v>
      </c>
      <c r="C25" s="96" t="s">
        <v>113</v>
      </c>
      <c r="D25" s="96" t="s">
        <v>114</v>
      </c>
      <c r="E25" s="97" t="s">
        <v>115</v>
      </c>
      <c r="F25" s="96" t="s">
        <v>57</v>
      </c>
      <c r="G25" s="96" t="s">
        <v>116</v>
      </c>
      <c r="H25" s="96" t="s">
        <v>117</v>
      </c>
      <c r="I25" s="147" t="s">
        <v>41</v>
      </c>
      <c r="J25" s="147" t="s">
        <v>42</v>
      </c>
      <c r="K25" s="148" t="s">
        <v>118</v>
      </c>
      <c r="L25" s="149">
        <f t="shared" si="2"/>
        <v>290</v>
      </c>
      <c r="M25" s="149">
        <f>N25+O25+P25+Q25</f>
        <v>290</v>
      </c>
      <c r="N25" s="151">
        <v>273</v>
      </c>
      <c r="O25" s="151"/>
      <c r="P25" s="151"/>
      <c r="Q25" s="151">
        <v>17</v>
      </c>
      <c r="R25" s="129"/>
      <c r="S25" s="129"/>
      <c r="T25" s="129"/>
      <c r="U25" s="129"/>
      <c r="V25" s="129"/>
      <c r="W25" s="129">
        <v>43</v>
      </c>
      <c r="X25" s="129">
        <v>230</v>
      </c>
      <c r="Y25" s="129">
        <v>24</v>
      </c>
      <c r="Z25" s="129">
        <v>175</v>
      </c>
      <c r="AA25" s="149">
        <f t="shared" si="3"/>
        <v>0</v>
      </c>
    </row>
    <row r="26" s="76" customFormat="1" ht="78" customHeight="1" spans="1:27">
      <c r="A26" s="95">
        <v>18</v>
      </c>
      <c r="B26" s="105" t="s">
        <v>33</v>
      </c>
      <c r="C26" s="96" t="s">
        <v>119</v>
      </c>
      <c r="D26" s="96" t="s">
        <v>120</v>
      </c>
      <c r="E26" s="97" t="s">
        <v>121</v>
      </c>
      <c r="F26" s="106" t="s">
        <v>57</v>
      </c>
      <c r="G26" s="104" t="s">
        <v>39</v>
      </c>
      <c r="H26" s="96" t="s">
        <v>40</v>
      </c>
      <c r="I26" s="147" t="s">
        <v>41</v>
      </c>
      <c r="J26" s="147" t="s">
        <v>42</v>
      </c>
      <c r="K26" s="148" t="s">
        <v>122</v>
      </c>
      <c r="L26" s="149">
        <f t="shared" si="2"/>
        <v>416</v>
      </c>
      <c r="M26" s="149">
        <v>452</v>
      </c>
      <c r="N26" s="151">
        <v>220</v>
      </c>
      <c r="O26" s="151">
        <v>100</v>
      </c>
      <c r="P26" s="151">
        <v>96</v>
      </c>
      <c r="Q26" s="151"/>
      <c r="R26" s="141"/>
      <c r="S26" s="141"/>
      <c r="T26" s="141"/>
      <c r="U26" s="141"/>
      <c r="V26" s="141"/>
      <c r="W26" s="129">
        <v>112</v>
      </c>
      <c r="X26" s="129">
        <v>558</v>
      </c>
      <c r="Y26" s="129">
        <v>65</v>
      </c>
      <c r="Z26" s="129">
        <v>373</v>
      </c>
      <c r="AA26" s="149">
        <f t="shared" si="3"/>
        <v>36</v>
      </c>
    </row>
    <row r="27" s="76" customFormat="1" ht="78" customHeight="1" spans="1:27">
      <c r="A27" s="95">
        <v>19</v>
      </c>
      <c r="B27" s="96" t="s">
        <v>33</v>
      </c>
      <c r="C27" s="96" t="s">
        <v>123</v>
      </c>
      <c r="D27" s="96" t="s">
        <v>124</v>
      </c>
      <c r="E27" s="97" t="s">
        <v>125</v>
      </c>
      <c r="F27" s="96" t="s">
        <v>57</v>
      </c>
      <c r="G27" s="96" t="s">
        <v>39</v>
      </c>
      <c r="H27" s="96" t="s">
        <v>40</v>
      </c>
      <c r="I27" s="147" t="s">
        <v>41</v>
      </c>
      <c r="J27" s="147" t="s">
        <v>42</v>
      </c>
      <c r="K27" s="148" t="s">
        <v>126</v>
      </c>
      <c r="L27" s="149">
        <f t="shared" si="2"/>
        <v>367</v>
      </c>
      <c r="M27" s="149">
        <v>407</v>
      </c>
      <c r="N27" s="151">
        <v>321</v>
      </c>
      <c r="O27" s="151"/>
      <c r="P27" s="151">
        <v>46</v>
      </c>
      <c r="Q27" s="151"/>
      <c r="R27" s="141"/>
      <c r="S27" s="141"/>
      <c r="T27" s="141"/>
      <c r="U27" s="141"/>
      <c r="V27" s="141"/>
      <c r="W27" s="129">
        <v>85</v>
      </c>
      <c r="X27" s="129">
        <v>298</v>
      </c>
      <c r="Y27" s="129">
        <v>61</v>
      </c>
      <c r="Z27" s="129">
        <v>199</v>
      </c>
      <c r="AA27" s="149">
        <f t="shared" si="3"/>
        <v>40</v>
      </c>
    </row>
    <row r="28" s="78" customFormat="1" ht="173.25" spans="1:27">
      <c r="A28" s="107">
        <v>20</v>
      </c>
      <c r="B28" s="108" t="s">
        <v>33</v>
      </c>
      <c r="C28" s="109" t="s">
        <v>127</v>
      </c>
      <c r="D28" s="109" t="s">
        <v>128</v>
      </c>
      <c r="E28" s="110" t="s">
        <v>129</v>
      </c>
      <c r="F28" s="111" t="s">
        <v>57</v>
      </c>
      <c r="G28" s="112" t="s">
        <v>39</v>
      </c>
      <c r="H28" s="109" t="s">
        <v>40</v>
      </c>
      <c r="I28" s="155" t="s">
        <v>41</v>
      </c>
      <c r="J28" s="155" t="s">
        <v>42</v>
      </c>
      <c r="K28" s="156" t="s">
        <v>130</v>
      </c>
      <c r="L28" s="157">
        <f t="shared" si="2"/>
        <v>574</v>
      </c>
      <c r="M28" s="157">
        <v>634</v>
      </c>
      <c r="N28" s="157">
        <v>450</v>
      </c>
      <c r="O28" s="157"/>
      <c r="P28" s="157">
        <v>124</v>
      </c>
      <c r="Q28" s="157"/>
      <c r="R28" s="169"/>
      <c r="S28" s="169"/>
      <c r="T28" s="169"/>
      <c r="U28" s="169"/>
      <c r="V28" s="169"/>
      <c r="W28" s="170">
        <v>423</v>
      </c>
      <c r="X28" s="170">
        <v>1734</v>
      </c>
      <c r="Y28" s="170">
        <v>308</v>
      </c>
      <c r="Z28" s="170">
        <v>1253</v>
      </c>
      <c r="AA28" s="157">
        <f t="shared" si="3"/>
        <v>60</v>
      </c>
    </row>
    <row r="29" s="76" customFormat="1" ht="126" spans="1:27">
      <c r="A29" s="95">
        <v>21</v>
      </c>
      <c r="B29" s="113" t="s">
        <v>33</v>
      </c>
      <c r="C29" s="113" t="s">
        <v>131</v>
      </c>
      <c r="D29" s="113" t="s">
        <v>132</v>
      </c>
      <c r="E29" s="114" t="s">
        <v>133</v>
      </c>
      <c r="F29" s="113" t="s">
        <v>57</v>
      </c>
      <c r="G29" s="96" t="s">
        <v>39</v>
      </c>
      <c r="H29" s="96" t="s">
        <v>40</v>
      </c>
      <c r="I29" s="147" t="s">
        <v>41</v>
      </c>
      <c r="J29" s="147" t="s">
        <v>42</v>
      </c>
      <c r="K29" s="148" t="s">
        <v>134</v>
      </c>
      <c r="L29" s="149">
        <f t="shared" si="2"/>
        <v>550</v>
      </c>
      <c r="M29" s="149">
        <v>585</v>
      </c>
      <c r="N29" s="151">
        <v>350</v>
      </c>
      <c r="O29" s="151">
        <v>100</v>
      </c>
      <c r="P29" s="151">
        <v>100</v>
      </c>
      <c r="Q29" s="151"/>
      <c r="R29" s="141"/>
      <c r="S29" s="141"/>
      <c r="T29" s="141"/>
      <c r="U29" s="141"/>
      <c r="V29" s="141"/>
      <c r="W29" s="129">
        <v>405</v>
      </c>
      <c r="X29" s="129">
        <v>1811</v>
      </c>
      <c r="Y29" s="141">
        <v>301</v>
      </c>
      <c r="Z29" s="129">
        <v>1254</v>
      </c>
      <c r="AA29" s="149">
        <f t="shared" si="3"/>
        <v>35</v>
      </c>
    </row>
    <row r="30" s="75" customFormat="1" ht="33" customHeight="1" spans="1:27">
      <c r="A30" s="94" t="s">
        <v>135</v>
      </c>
      <c r="B30" s="94"/>
      <c r="C30" s="94"/>
      <c r="D30" s="94"/>
      <c r="E30" s="94"/>
      <c r="F30" s="93"/>
      <c r="G30" s="94"/>
      <c r="H30" s="96"/>
      <c r="I30" s="144"/>
      <c r="J30" s="145"/>
      <c r="K30" s="148"/>
      <c r="L30" s="149">
        <f t="shared" si="2"/>
        <v>5581</v>
      </c>
      <c r="M30" s="158">
        <f>SUM(M31:M48)</f>
        <v>6319.73</v>
      </c>
      <c r="N30" s="151">
        <f>SUM(N31:N48)</f>
        <v>3165</v>
      </c>
      <c r="O30" s="151">
        <f>SUM(O31:O48)</f>
        <v>1497</v>
      </c>
      <c r="P30" s="151">
        <f>SUM(P31:P48)</f>
        <v>684</v>
      </c>
      <c r="Q30" s="151">
        <f>SUM(Q31:Q48)</f>
        <v>235</v>
      </c>
      <c r="R30" s="141"/>
      <c r="S30" s="141"/>
      <c r="T30" s="141"/>
      <c r="U30" s="141"/>
      <c r="V30" s="141"/>
      <c r="W30" s="141"/>
      <c r="X30" s="141"/>
      <c r="Y30" s="141"/>
      <c r="Z30" s="141"/>
      <c r="AA30" s="149"/>
    </row>
    <row r="31" s="76" customFormat="1" ht="163" customHeight="1" spans="1:27">
      <c r="A31" s="95">
        <v>1</v>
      </c>
      <c r="B31" s="96" t="s">
        <v>33</v>
      </c>
      <c r="C31" s="96" t="s">
        <v>136</v>
      </c>
      <c r="D31" s="96" t="s">
        <v>137</v>
      </c>
      <c r="E31" s="97" t="s">
        <v>138</v>
      </c>
      <c r="F31" s="96" t="s">
        <v>57</v>
      </c>
      <c r="G31" s="96" t="s">
        <v>39</v>
      </c>
      <c r="H31" s="96" t="s">
        <v>40</v>
      </c>
      <c r="I31" s="147" t="s">
        <v>41</v>
      </c>
      <c r="J31" s="147" t="s">
        <v>42</v>
      </c>
      <c r="K31" s="148" t="s">
        <v>139</v>
      </c>
      <c r="L31" s="149">
        <f t="shared" si="2"/>
        <v>750</v>
      </c>
      <c r="M31" s="149">
        <v>805.26</v>
      </c>
      <c r="N31" s="149">
        <v>450</v>
      </c>
      <c r="O31" s="149">
        <v>100</v>
      </c>
      <c r="P31" s="149">
        <v>200</v>
      </c>
      <c r="Q31" s="149"/>
      <c r="R31" s="129"/>
      <c r="S31" s="129"/>
      <c r="T31" s="129"/>
      <c r="U31" s="129"/>
      <c r="V31" s="129">
        <v>0</v>
      </c>
      <c r="W31" s="129">
        <v>474</v>
      </c>
      <c r="X31" s="129">
        <v>1891</v>
      </c>
      <c r="Y31" s="129">
        <v>113</v>
      </c>
      <c r="Z31" s="129">
        <v>450</v>
      </c>
      <c r="AA31" s="149">
        <f t="shared" si="3"/>
        <v>55.26</v>
      </c>
    </row>
    <row r="32" s="76" customFormat="1" ht="92" customHeight="1" spans="1:27">
      <c r="A32" s="95">
        <v>2</v>
      </c>
      <c r="B32" s="96" t="s">
        <v>33</v>
      </c>
      <c r="C32" s="96" t="s">
        <v>140</v>
      </c>
      <c r="D32" s="96" t="s">
        <v>141</v>
      </c>
      <c r="E32" s="97" t="s">
        <v>142</v>
      </c>
      <c r="F32" s="96" t="s">
        <v>57</v>
      </c>
      <c r="G32" s="96" t="s">
        <v>39</v>
      </c>
      <c r="H32" s="96" t="s">
        <v>40</v>
      </c>
      <c r="I32" s="147" t="s">
        <v>41</v>
      </c>
      <c r="J32" s="147" t="s">
        <v>42</v>
      </c>
      <c r="K32" s="148" t="s">
        <v>143</v>
      </c>
      <c r="L32" s="149">
        <f t="shared" si="2"/>
        <v>500.5</v>
      </c>
      <c r="M32" s="149">
        <v>637.97</v>
      </c>
      <c r="N32" s="149">
        <v>300</v>
      </c>
      <c r="O32" s="149"/>
      <c r="P32" s="149">
        <v>20.5</v>
      </c>
      <c r="Q32" s="149">
        <v>180</v>
      </c>
      <c r="R32" s="129"/>
      <c r="S32" s="129"/>
      <c r="T32" s="129"/>
      <c r="U32" s="129"/>
      <c r="V32" s="129"/>
      <c r="W32" s="129">
        <v>218</v>
      </c>
      <c r="X32" s="129">
        <v>883</v>
      </c>
      <c r="Y32" s="129">
        <v>111</v>
      </c>
      <c r="Z32" s="129">
        <v>443</v>
      </c>
      <c r="AA32" s="149">
        <f t="shared" si="3"/>
        <v>137.47</v>
      </c>
    </row>
    <row r="33" s="76" customFormat="1" ht="92" customHeight="1" spans="1:27">
      <c r="A33" s="95">
        <v>3</v>
      </c>
      <c r="B33" s="96" t="s">
        <v>33</v>
      </c>
      <c r="C33" s="96" t="s">
        <v>144</v>
      </c>
      <c r="D33" s="96" t="s">
        <v>145</v>
      </c>
      <c r="E33" s="97" t="s">
        <v>146</v>
      </c>
      <c r="F33" s="96" t="s">
        <v>57</v>
      </c>
      <c r="G33" s="96" t="s">
        <v>39</v>
      </c>
      <c r="H33" s="96" t="s">
        <v>40</v>
      </c>
      <c r="I33" s="147" t="s">
        <v>41</v>
      </c>
      <c r="J33" s="147" t="s">
        <v>42</v>
      </c>
      <c r="K33" s="148" t="s">
        <v>147</v>
      </c>
      <c r="L33" s="149">
        <f t="shared" si="2"/>
        <v>450</v>
      </c>
      <c r="M33" s="149">
        <v>480</v>
      </c>
      <c r="N33" s="151">
        <v>200</v>
      </c>
      <c r="O33" s="151">
        <v>100</v>
      </c>
      <c r="P33" s="151">
        <v>150</v>
      </c>
      <c r="Q33" s="151"/>
      <c r="R33" s="129"/>
      <c r="S33" s="129"/>
      <c r="T33" s="129"/>
      <c r="U33" s="129"/>
      <c r="V33" s="129"/>
      <c r="W33" s="129">
        <v>19</v>
      </c>
      <c r="X33" s="129">
        <v>81</v>
      </c>
      <c r="Y33" s="129">
        <v>12</v>
      </c>
      <c r="Z33" s="129">
        <v>65</v>
      </c>
      <c r="AA33" s="149">
        <f t="shared" si="3"/>
        <v>30</v>
      </c>
    </row>
    <row r="34" s="76" customFormat="1" ht="92" customHeight="1" spans="1:27">
      <c r="A34" s="95">
        <v>5</v>
      </c>
      <c r="B34" s="105" t="s">
        <v>33</v>
      </c>
      <c r="C34" s="96" t="s">
        <v>148</v>
      </c>
      <c r="D34" s="96" t="s">
        <v>149</v>
      </c>
      <c r="E34" s="97" t="s">
        <v>150</v>
      </c>
      <c r="F34" s="106" t="s">
        <v>57</v>
      </c>
      <c r="G34" s="104" t="s">
        <v>39</v>
      </c>
      <c r="H34" s="96" t="s">
        <v>40</v>
      </c>
      <c r="I34" s="147" t="s">
        <v>41</v>
      </c>
      <c r="J34" s="147" t="s">
        <v>42</v>
      </c>
      <c r="K34" s="148" t="s">
        <v>151</v>
      </c>
      <c r="L34" s="149">
        <f t="shared" si="2"/>
        <v>160</v>
      </c>
      <c r="M34" s="149">
        <v>160</v>
      </c>
      <c r="N34" s="151">
        <v>100</v>
      </c>
      <c r="O34" s="151">
        <v>50</v>
      </c>
      <c r="P34" s="151"/>
      <c r="Q34" s="151">
        <v>10</v>
      </c>
      <c r="R34" s="129"/>
      <c r="S34" s="129"/>
      <c r="T34" s="129"/>
      <c r="U34" s="129"/>
      <c r="V34" s="129"/>
      <c r="W34" s="129">
        <v>64</v>
      </c>
      <c r="X34" s="129">
        <v>292</v>
      </c>
      <c r="Y34" s="129">
        <v>42</v>
      </c>
      <c r="Z34" s="129">
        <v>175</v>
      </c>
      <c r="AA34" s="149">
        <f t="shared" si="3"/>
        <v>0</v>
      </c>
    </row>
    <row r="35" s="76" customFormat="1" ht="92" customHeight="1" spans="1:27">
      <c r="A35" s="95">
        <v>6</v>
      </c>
      <c r="B35" s="115" t="s">
        <v>33</v>
      </c>
      <c r="C35" s="116" t="s">
        <v>152</v>
      </c>
      <c r="D35" s="116" t="s">
        <v>153</v>
      </c>
      <c r="E35" s="117" t="s">
        <v>154</v>
      </c>
      <c r="F35" s="118" t="s">
        <v>57</v>
      </c>
      <c r="G35" s="116" t="s">
        <v>39</v>
      </c>
      <c r="H35" s="96" t="s">
        <v>40</v>
      </c>
      <c r="I35" s="147" t="s">
        <v>41</v>
      </c>
      <c r="J35" s="147" t="s">
        <v>42</v>
      </c>
      <c r="K35" s="148" t="s">
        <v>155</v>
      </c>
      <c r="L35" s="149">
        <f t="shared" si="2"/>
        <v>200</v>
      </c>
      <c r="M35" s="149">
        <f>N35+O35+P35+Q35</f>
        <v>200</v>
      </c>
      <c r="N35" s="149">
        <v>100</v>
      </c>
      <c r="O35" s="149">
        <v>100</v>
      </c>
      <c r="P35" s="149"/>
      <c r="Q35" s="149"/>
      <c r="R35" s="129"/>
      <c r="S35" s="129"/>
      <c r="T35" s="129"/>
      <c r="U35" s="129"/>
      <c r="V35" s="129"/>
      <c r="W35" s="129">
        <v>80</v>
      </c>
      <c r="X35" s="129">
        <v>383</v>
      </c>
      <c r="Y35" s="129">
        <v>47</v>
      </c>
      <c r="Z35" s="129">
        <v>287</v>
      </c>
      <c r="AA35" s="149">
        <f t="shared" si="3"/>
        <v>0</v>
      </c>
    </row>
    <row r="36" s="76" customFormat="1" ht="92" customHeight="1" spans="1:27">
      <c r="A36" s="95">
        <v>7</v>
      </c>
      <c r="B36" s="105" t="s">
        <v>33</v>
      </c>
      <c r="C36" s="96" t="s">
        <v>156</v>
      </c>
      <c r="D36" s="96" t="s">
        <v>157</v>
      </c>
      <c r="E36" s="97" t="s">
        <v>158</v>
      </c>
      <c r="F36" s="106" t="s">
        <v>57</v>
      </c>
      <c r="G36" s="116" t="s">
        <v>39</v>
      </c>
      <c r="H36" s="96" t="s">
        <v>40</v>
      </c>
      <c r="I36" s="147" t="s">
        <v>41</v>
      </c>
      <c r="J36" s="147" t="s">
        <v>42</v>
      </c>
      <c r="K36" s="148" t="s">
        <v>159</v>
      </c>
      <c r="L36" s="149">
        <f t="shared" si="2"/>
        <v>370</v>
      </c>
      <c r="M36" s="149">
        <v>400</v>
      </c>
      <c r="N36" s="151">
        <v>100</v>
      </c>
      <c r="O36" s="151">
        <v>200</v>
      </c>
      <c r="P36" s="151">
        <v>70</v>
      </c>
      <c r="Q36" s="151"/>
      <c r="R36" s="129"/>
      <c r="S36" s="129"/>
      <c r="T36" s="129"/>
      <c r="U36" s="129"/>
      <c r="V36" s="129"/>
      <c r="W36" s="129">
        <v>55</v>
      </c>
      <c r="X36" s="129">
        <v>274</v>
      </c>
      <c r="Y36" s="129">
        <v>33</v>
      </c>
      <c r="Z36" s="129">
        <v>153</v>
      </c>
      <c r="AA36" s="149">
        <f t="shared" si="3"/>
        <v>30</v>
      </c>
    </row>
    <row r="37" s="78" customFormat="1" ht="92" customHeight="1" spans="1:27">
      <c r="A37" s="107">
        <v>8</v>
      </c>
      <c r="B37" s="109" t="s">
        <v>33</v>
      </c>
      <c r="C37" s="109" t="s">
        <v>160</v>
      </c>
      <c r="D37" s="109" t="s">
        <v>161</v>
      </c>
      <c r="E37" s="119" t="s">
        <v>162</v>
      </c>
      <c r="F37" s="109" t="s">
        <v>57</v>
      </c>
      <c r="G37" s="112" t="s">
        <v>39</v>
      </c>
      <c r="H37" s="109" t="s">
        <v>40</v>
      </c>
      <c r="I37" s="155" t="s">
        <v>41</v>
      </c>
      <c r="J37" s="155" t="s">
        <v>42</v>
      </c>
      <c r="K37" s="156" t="s">
        <v>97</v>
      </c>
      <c r="L37" s="157">
        <f t="shared" si="2"/>
        <v>224</v>
      </c>
      <c r="M37" s="157">
        <v>239</v>
      </c>
      <c r="N37" s="159">
        <v>50</v>
      </c>
      <c r="O37" s="159">
        <v>174</v>
      </c>
      <c r="P37" s="159"/>
      <c r="Q37" s="159"/>
      <c r="R37" s="170"/>
      <c r="S37" s="170"/>
      <c r="T37" s="170"/>
      <c r="U37" s="170"/>
      <c r="V37" s="170"/>
      <c r="W37" s="170">
        <v>156</v>
      </c>
      <c r="X37" s="170">
        <v>691</v>
      </c>
      <c r="Y37" s="170">
        <v>99</v>
      </c>
      <c r="Z37" s="170">
        <v>447</v>
      </c>
      <c r="AA37" s="157">
        <f t="shared" si="3"/>
        <v>15</v>
      </c>
    </row>
    <row r="38" s="76" customFormat="1" ht="92" customHeight="1" spans="1:27">
      <c r="A38" s="95">
        <v>9</v>
      </c>
      <c r="B38" s="98" t="s">
        <v>33</v>
      </c>
      <c r="C38" s="98" t="s">
        <v>163</v>
      </c>
      <c r="D38" s="98" t="s">
        <v>164</v>
      </c>
      <c r="E38" s="114" t="s">
        <v>165</v>
      </c>
      <c r="F38" s="98" t="s">
        <v>57</v>
      </c>
      <c r="G38" s="98" t="s">
        <v>39</v>
      </c>
      <c r="H38" s="96" t="s">
        <v>40</v>
      </c>
      <c r="I38" s="147" t="s">
        <v>41</v>
      </c>
      <c r="J38" s="147" t="s">
        <v>42</v>
      </c>
      <c r="K38" s="148" t="s">
        <v>97</v>
      </c>
      <c r="L38" s="149">
        <f t="shared" si="2"/>
        <v>216</v>
      </c>
      <c r="M38" s="149">
        <v>231</v>
      </c>
      <c r="N38" s="160">
        <v>50</v>
      </c>
      <c r="O38" s="160">
        <v>100</v>
      </c>
      <c r="P38" s="160">
        <v>66</v>
      </c>
      <c r="Q38" s="160"/>
      <c r="R38" s="129"/>
      <c r="S38" s="129"/>
      <c r="T38" s="129"/>
      <c r="U38" s="129"/>
      <c r="V38" s="129"/>
      <c r="W38" s="129">
        <v>99</v>
      </c>
      <c r="X38" s="129">
        <v>488</v>
      </c>
      <c r="Y38" s="129">
        <v>61</v>
      </c>
      <c r="Z38" s="129">
        <v>352</v>
      </c>
      <c r="AA38" s="149">
        <f t="shared" si="3"/>
        <v>15</v>
      </c>
    </row>
    <row r="39" s="76" customFormat="1" ht="92" customHeight="1" spans="1:27">
      <c r="A39" s="95">
        <v>10</v>
      </c>
      <c r="B39" s="98" t="s">
        <v>33</v>
      </c>
      <c r="C39" s="98" t="s">
        <v>166</v>
      </c>
      <c r="D39" s="98" t="s">
        <v>114</v>
      </c>
      <c r="E39" s="114" t="s">
        <v>167</v>
      </c>
      <c r="F39" s="98" t="s">
        <v>57</v>
      </c>
      <c r="G39" s="98" t="s">
        <v>39</v>
      </c>
      <c r="H39" s="96" t="s">
        <v>40</v>
      </c>
      <c r="I39" s="147" t="s">
        <v>41</v>
      </c>
      <c r="J39" s="147" t="s">
        <v>42</v>
      </c>
      <c r="K39" s="148" t="s">
        <v>168</v>
      </c>
      <c r="L39" s="149">
        <f t="shared" si="2"/>
        <v>89</v>
      </c>
      <c r="M39" s="149">
        <v>89</v>
      </c>
      <c r="N39" s="160">
        <v>26</v>
      </c>
      <c r="O39" s="160">
        <v>38</v>
      </c>
      <c r="P39" s="160">
        <v>18</v>
      </c>
      <c r="Q39" s="160">
        <v>7</v>
      </c>
      <c r="R39" s="129"/>
      <c r="S39" s="129"/>
      <c r="T39" s="129"/>
      <c r="U39" s="129"/>
      <c r="V39" s="129"/>
      <c r="W39" s="129">
        <v>43</v>
      </c>
      <c r="X39" s="129">
        <v>228</v>
      </c>
      <c r="Y39" s="129">
        <v>21</v>
      </c>
      <c r="Z39" s="129">
        <v>111</v>
      </c>
      <c r="AA39" s="149">
        <f t="shared" si="3"/>
        <v>0</v>
      </c>
    </row>
    <row r="40" s="76" customFormat="1" ht="92" customHeight="1" spans="1:27">
      <c r="A40" s="95">
        <v>11</v>
      </c>
      <c r="B40" s="98" t="s">
        <v>33</v>
      </c>
      <c r="C40" s="98" t="s">
        <v>169</v>
      </c>
      <c r="D40" s="98" t="s">
        <v>170</v>
      </c>
      <c r="E40" s="114" t="s">
        <v>171</v>
      </c>
      <c r="F40" s="98" t="s">
        <v>57</v>
      </c>
      <c r="G40" s="98" t="s">
        <v>39</v>
      </c>
      <c r="H40" s="96" t="s">
        <v>40</v>
      </c>
      <c r="I40" s="147" t="s">
        <v>41</v>
      </c>
      <c r="J40" s="147" t="s">
        <v>42</v>
      </c>
      <c r="K40" s="148" t="s">
        <v>172</v>
      </c>
      <c r="L40" s="149">
        <f t="shared" si="2"/>
        <v>230</v>
      </c>
      <c r="M40" s="149">
        <v>252</v>
      </c>
      <c r="N40" s="161">
        <v>180</v>
      </c>
      <c r="O40" s="161">
        <v>50</v>
      </c>
      <c r="P40" s="161"/>
      <c r="Q40" s="161"/>
      <c r="R40" s="129"/>
      <c r="S40" s="129"/>
      <c r="T40" s="129"/>
      <c r="U40" s="129"/>
      <c r="V40" s="129"/>
      <c r="W40" s="129">
        <v>20</v>
      </c>
      <c r="X40" s="129">
        <v>98</v>
      </c>
      <c r="Y40" s="129">
        <v>9</v>
      </c>
      <c r="Z40" s="129">
        <v>59</v>
      </c>
      <c r="AA40" s="149">
        <f t="shared" si="3"/>
        <v>22</v>
      </c>
    </row>
    <row r="41" s="76" customFormat="1" ht="92" customHeight="1" spans="1:27">
      <c r="A41" s="95">
        <v>12</v>
      </c>
      <c r="B41" s="98" t="s">
        <v>33</v>
      </c>
      <c r="C41" s="98" t="s">
        <v>173</v>
      </c>
      <c r="D41" s="98" t="s">
        <v>174</v>
      </c>
      <c r="E41" s="114" t="s">
        <v>175</v>
      </c>
      <c r="F41" s="98" t="s">
        <v>57</v>
      </c>
      <c r="G41" s="98" t="s">
        <v>39</v>
      </c>
      <c r="H41" s="96" t="s">
        <v>40</v>
      </c>
      <c r="I41" s="147" t="s">
        <v>41</v>
      </c>
      <c r="J41" s="147" t="s">
        <v>42</v>
      </c>
      <c r="K41" s="148" t="s">
        <v>176</v>
      </c>
      <c r="L41" s="149">
        <f t="shared" si="2"/>
        <v>85</v>
      </c>
      <c r="M41" s="149">
        <f>N41+O41+P41+Q41</f>
        <v>85</v>
      </c>
      <c r="N41" s="161">
        <v>62</v>
      </c>
      <c r="O41" s="161"/>
      <c r="P41" s="161">
        <v>23</v>
      </c>
      <c r="Q41" s="161"/>
      <c r="R41" s="129"/>
      <c r="S41" s="129"/>
      <c r="T41" s="129"/>
      <c r="U41" s="129"/>
      <c r="V41" s="129"/>
      <c r="W41" s="129">
        <v>53</v>
      </c>
      <c r="X41" s="129">
        <v>261</v>
      </c>
      <c r="Y41" s="129">
        <v>27</v>
      </c>
      <c r="Z41" s="129">
        <v>131</v>
      </c>
      <c r="AA41" s="149">
        <f t="shared" si="3"/>
        <v>0</v>
      </c>
    </row>
    <row r="42" s="76" customFormat="1" ht="92" customHeight="1" spans="1:27">
      <c r="A42" s="95">
        <v>13</v>
      </c>
      <c r="B42" s="105" t="s">
        <v>33</v>
      </c>
      <c r="C42" s="120" t="s">
        <v>177</v>
      </c>
      <c r="D42" s="96" t="s">
        <v>178</v>
      </c>
      <c r="E42" s="97" t="s">
        <v>179</v>
      </c>
      <c r="F42" s="106" t="s">
        <v>57</v>
      </c>
      <c r="G42" s="98" t="s">
        <v>39</v>
      </c>
      <c r="H42" s="96" t="s">
        <v>40</v>
      </c>
      <c r="I42" s="147" t="s">
        <v>41</v>
      </c>
      <c r="J42" s="147" t="s">
        <v>42</v>
      </c>
      <c r="K42" s="162" t="s">
        <v>180</v>
      </c>
      <c r="L42" s="163">
        <f t="shared" si="2"/>
        <v>0</v>
      </c>
      <c r="M42" s="163">
        <v>299</v>
      </c>
      <c r="N42" s="164"/>
      <c r="O42" s="164"/>
      <c r="P42" s="164"/>
      <c r="Q42" s="164"/>
      <c r="R42" s="129"/>
      <c r="S42" s="129"/>
      <c r="T42" s="129"/>
      <c r="U42" s="129"/>
      <c r="V42" s="129"/>
      <c r="W42" s="129">
        <v>237</v>
      </c>
      <c r="X42" s="129">
        <v>1167</v>
      </c>
      <c r="Y42" s="129">
        <v>147</v>
      </c>
      <c r="Z42" s="129">
        <v>809</v>
      </c>
      <c r="AA42" s="149">
        <f t="shared" si="3"/>
        <v>299</v>
      </c>
    </row>
    <row r="43" s="76" customFormat="1" ht="92" customHeight="1" spans="1:27">
      <c r="A43" s="95">
        <v>14</v>
      </c>
      <c r="B43" s="105" t="s">
        <v>33</v>
      </c>
      <c r="C43" s="104" t="s">
        <v>181</v>
      </c>
      <c r="D43" s="105" t="s">
        <v>182</v>
      </c>
      <c r="E43" s="121" t="s">
        <v>183</v>
      </c>
      <c r="F43" s="105" t="s">
        <v>57</v>
      </c>
      <c r="G43" s="98" t="s">
        <v>39</v>
      </c>
      <c r="H43" s="96" t="s">
        <v>40</v>
      </c>
      <c r="I43" s="147" t="s">
        <v>41</v>
      </c>
      <c r="J43" s="147" t="s">
        <v>42</v>
      </c>
      <c r="K43" s="148" t="s">
        <v>184</v>
      </c>
      <c r="L43" s="149">
        <f t="shared" si="2"/>
        <v>132.5</v>
      </c>
      <c r="M43" s="149">
        <v>132.5</v>
      </c>
      <c r="N43" s="160">
        <v>30</v>
      </c>
      <c r="O43" s="160">
        <v>93.5</v>
      </c>
      <c r="P43" s="160"/>
      <c r="Q43" s="160">
        <v>9</v>
      </c>
      <c r="R43" s="129"/>
      <c r="S43" s="129"/>
      <c r="T43" s="129"/>
      <c r="U43" s="129"/>
      <c r="V43" s="129"/>
      <c r="W43" s="129">
        <v>58</v>
      </c>
      <c r="X43" s="129">
        <v>244</v>
      </c>
      <c r="Y43" s="129">
        <v>34</v>
      </c>
      <c r="Z43" s="129">
        <v>126</v>
      </c>
      <c r="AA43" s="149">
        <f t="shared" si="3"/>
        <v>0</v>
      </c>
    </row>
    <row r="44" s="76" customFormat="1" ht="92" customHeight="1" spans="1:27">
      <c r="A44" s="95">
        <v>15</v>
      </c>
      <c r="B44" s="105" t="s">
        <v>33</v>
      </c>
      <c r="C44" s="96" t="s">
        <v>185</v>
      </c>
      <c r="D44" s="106" t="s">
        <v>186</v>
      </c>
      <c r="E44" s="97" t="s">
        <v>187</v>
      </c>
      <c r="F44" s="106" t="s">
        <v>57</v>
      </c>
      <c r="G44" s="104" t="s">
        <v>188</v>
      </c>
      <c r="H44" s="96" t="s">
        <v>189</v>
      </c>
      <c r="I44" s="147" t="s">
        <v>41</v>
      </c>
      <c r="J44" s="147" t="s">
        <v>42</v>
      </c>
      <c r="K44" s="148" t="s">
        <v>184</v>
      </c>
      <c r="L44" s="149">
        <f t="shared" si="2"/>
        <v>86</v>
      </c>
      <c r="M44" s="149">
        <v>86</v>
      </c>
      <c r="N44" s="160">
        <v>30</v>
      </c>
      <c r="O44" s="160">
        <v>50</v>
      </c>
      <c r="P44" s="160"/>
      <c r="Q44" s="160">
        <v>6</v>
      </c>
      <c r="R44" s="129"/>
      <c r="S44" s="129"/>
      <c r="T44" s="129"/>
      <c r="U44" s="129"/>
      <c r="V44" s="129"/>
      <c r="W44" s="129">
        <v>47</v>
      </c>
      <c r="X44" s="129">
        <v>154</v>
      </c>
      <c r="Y44" s="129">
        <v>21</v>
      </c>
      <c r="Z44" s="129">
        <v>93</v>
      </c>
      <c r="AA44" s="149">
        <f t="shared" si="3"/>
        <v>0</v>
      </c>
    </row>
    <row r="45" s="76" customFormat="1" ht="92" customHeight="1" spans="1:27">
      <c r="A45" s="95">
        <v>16</v>
      </c>
      <c r="B45" s="96" t="s">
        <v>33</v>
      </c>
      <c r="C45" s="96" t="s">
        <v>190</v>
      </c>
      <c r="D45" s="96" t="s">
        <v>191</v>
      </c>
      <c r="E45" s="122" t="s">
        <v>192</v>
      </c>
      <c r="F45" s="96" t="s">
        <v>57</v>
      </c>
      <c r="G45" s="96" t="s">
        <v>39</v>
      </c>
      <c r="H45" s="96" t="s">
        <v>40</v>
      </c>
      <c r="I45" s="147" t="s">
        <v>41</v>
      </c>
      <c r="J45" s="147" t="s">
        <v>42</v>
      </c>
      <c r="K45" s="148" t="s">
        <v>184</v>
      </c>
      <c r="L45" s="149">
        <f t="shared" si="2"/>
        <v>94</v>
      </c>
      <c r="M45" s="149">
        <v>94</v>
      </c>
      <c r="N45" s="160">
        <v>30</v>
      </c>
      <c r="O45" s="160">
        <v>56</v>
      </c>
      <c r="P45" s="160"/>
      <c r="Q45" s="160">
        <v>8</v>
      </c>
      <c r="R45" s="129"/>
      <c r="S45" s="129"/>
      <c r="T45" s="129"/>
      <c r="U45" s="129"/>
      <c r="V45" s="129"/>
      <c r="W45" s="129">
        <v>47</v>
      </c>
      <c r="X45" s="129">
        <v>200</v>
      </c>
      <c r="Y45" s="129">
        <v>31</v>
      </c>
      <c r="Z45" s="129">
        <v>111</v>
      </c>
      <c r="AA45" s="149">
        <f t="shared" si="3"/>
        <v>0</v>
      </c>
    </row>
    <row r="46" s="76" customFormat="1" ht="92" customHeight="1" spans="1:29">
      <c r="A46" s="95">
        <v>17</v>
      </c>
      <c r="B46" s="96" t="s">
        <v>33</v>
      </c>
      <c r="C46" s="96" t="s">
        <v>193</v>
      </c>
      <c r="D46" s="96" t="s">
        <v>194</v>
      </c>
      <c r="E46" s="97" t="s">
        <v>195</v>
      </c>
      <c r="F46" s="106" t="s">
        <v>57</v>
      </c>
      <c r="G46" s="96" t="s">
        <v>39</v>
      </c>
      <c r="H46" s="96" t="s">
        <v>40</v>
      </c>
      <c r="I46" s="147" t="s">
        <v>41</v>
      </c>
      <c r="J46" s="147" t="s">
        <v>42</v>
      </c>
      <c r="K46" s="148" t="s">
        <v>196</v>
      </c>
      <c r="L46" s="149">
        <f t="shared" si="2"/>
        <v>1110</v>
      </c>
      <c r="M46" s="149">
        <v>1200</v>
      </c>
      <c r="N46" s="160">
        <v>800</v>
      </c>
      <c r="O46" s="160">
        <v>273.5</v>
      </c>
      <c r="P46" s="160">
        <v>36.5</v>
      </c>
      <c r="Q46" s="160"/>
      <c r="R46" s="129"/>
      <c r="S46" s="129"/>
      <c r="T46" s="129"/>
      <c r="U46" s="129"/>
      <c r="V46" s="129"/>
      <c r="W46" s="129">
        <v>55</v>
      </c>
      <c r="X46" s="129">
        <v>242</v>
      </c>
      <c r="Y46" s="129">
        <v>31</v>
      </c>
      <c r="Z46" s="129">
        <v>157</v>
      </c>
      <c r="AA46" s="149">
        <f t="shared" si="3"/>
        <v>90</v>
      </c>
      <c r="AC46" s="76" t="s">
        <v>197</v>
      </c>
    </row>
    <row r="47" s="76" customFormat="1" ht="92" customHeight="1" spans="1:27">
      <c r="A47" s="95">
        <v>18</v>
      </c>
      <c r="B47" s="98" t="s">
        <v>33</v>
      </c>
      <c r="C47" s="98" t="s">
        <v>198</v>
      </c>
      <c r="D47" s="98" t="s">
        <v>83</v>
      </c>
      <c r="E47" s="114" t="s">
        <v>199</v>
      </c>
      <c r="F47" s="98" t="s">
        <v>57</v>
      </c>
      <c r="G47" s="98" t="s">
        <v>39</v>
      </c>
      <c r="H47" s="96" t="s">
        <v>40</v>
      </c>
      <c r="I47" s="147" t="s">
        <v>41</v>
      </c>
      <c r="J47" s="147" t="s">
        <v>42</v>
      </c>
      <c r="K47" s="148" t="s">
        <v>93</v>
      </c>
      <c r="L47" s="149">
        <f t="shared" si="2"/>
        <v>227</v>
      </c>
      <c r="M47" s="149">
        <v>227</v>
      </c>
      <c r="N47" s="160">
        <v>100</v>
      </c>
      <c r="O47" s="160">
        <v>112</v>
      </c>
      <c r="P47" s="160"/>
      <c r="Q47" s="160">
        <v>15</v>
      </c>
      <c r="R47" s="129"/>
      <c r="S47" s="129"/>
      <c r="T47" s="129"/>
      <c r="U47" s="129"/>
      <c r="V47" s="129"/>
      <c r="W47" s="129">
        <v>78</v>
      </c>
      <c r="X47" s="129">
        <v>324</v>
      </c>
      <c r="Y47" s="129">
        <v>43</v>
      </c>
      <c r="Z47" s="129">
        <v>222</v>
      </c>
      <c r="AA47" s="149">
        <f t="shared" si="3"/>
        <v>0</v>
      </c>
    </row>
    <row r="48" s="78" customFormat="1" ht="92" customHeight="1" spans="1:27">
      <c r="A48" s="107">
        <v>19</v>
      </c>
      <c r="B48" s="123" t="s">
        <v>33</v>
      </c>
      <c r="C48" s="123" t="s">
        <v>200</v>
      </c>
      <c r="D48" s="123" t="s">
        <v>201</v>
      </c>
      <c r="E48" s="124" t="s">
        <v>202</v>
      </c>
      <c r="F48" s="123" t="s">
        <v>57</v>
      </c>
      <c r="G48" s="123" t="s">
        <v>39</v>
      </c>
      <c r="H48" s="109" t="s">
        <v>40</v>
      </c>
      <c r="I48" s="155" t="s">
        <v>41</v>
      </c>
      <c r="J48" s="155" t="s">
        <v>42</v>
      </c>
      <c r="K48" s="156" t="s">
        <v>203</v>
      </c>
      <c r="L48" s="157">
        <f t="shared" si="2"/>
        <v>657</v>
      </c>
      <c r="M48" s="157">
        <v>702</v>
      </c>
      <c r="N48" s="159">
        <v>557</v>
      </c>
      <c r="O48" s="159"/>
      <c r="P48" s="159">
        <v>100</v>
      </c>
      <c r="Q48" s="159"/>
      <c r="R48" s="170"/>
      <c r="S48" s="170"/>
      <c r="T48" s="170"/>
      <c r="U48" s="170"/>
      <c r="V48" s="170"/>
      <c r="W48" s="170">
        <v>56</v>
      </c>
      <c r="X48" s="170">
        <v>247</v>
      </c>
      <c r="Y48" s="170">
        <v>33</v>
      </c>
      <c r="Z48" s="170">
        <v>156</v>
      </c>
      <c r="AA48" s="157">
        <f t="shared" si="3"/>
        <v>45</v>
      </c>
    </row>
    <row r="49" s="75" customFormat="1" ht="35" customHeight="1" spans="1:27">
      <c r="A49" s="94" t="s">
        <v>204</v>
      </c>
      <c r="B49" s="94"/>
      <c r="C49" s="94"/>
      <c r="D49" s="94"/>
      <c r="E49" s="94"/>
      <c r="F49" s="93"/>
      <c r="G49" s="94"/>
      <c r="H49" s="96"/>
      <c r="I49" s="144"/>
      <c r="J49" s="145"/>
      <c r="K49" s="148"/>
      <c r="L49" s="149">
        <f t="shared" si="2"/>
        <v>108.8</v>
      </c>
      <c r="M49" s="149">
        <f>SUM(M50:M51)</f>
        <v>108.8</v>
      </c>
      <c r="N49" s="160">
        <f t="shared" ref="L49:Q49" si="4">SUM(N50:N51)</f>
        <v>0</v>
      </c>
      <c r="O49" s="160">
        <f t="shared" si="4"/>
        <v>100</v>
      </c>
      <c r="P49" s="160">
        <f t="shared" si="4"/>
        <v>0</v>
      </c>
      <c r="Q49" s="160">
        <f t="shared" si="4"/>
        <v>8.8</v>
      </c>
      <c r="R49" s="141"/>
      <c r="S49" s="141"/>
      <c r="T49" s="141"/>
      <c r="U49" s="141"/>
      <c r="V49" s="141"/>
      <c r="W49" s="141"/>
      <c r="X49" s="141"/>
      <c r="Y49" s="141"/>
      <c r="Z49" s="141"/>
      <c r="AA49" s="149">
        <f t="shared" si="3"/>
        <v>0</v>
      </c>
    </row>
    <row r="50" s="79" customFormat="1" ht="78" customHeight="1" spans="1:27">
      <c r="A50" s="107">
        <v>1</v>
      </c>
      <c r="B50" s="108" t="s">
        <v>33</v>
      </c>
      <c r="C50" s="109" t="s">
        <v>205</v>
      </c>
      <c r="D50" s="109" t="s">
        <v>95</v>
      </c>
      <c r="E50" s="110" t="s">
        <v>206</v>
      </c>
      <c r="F50" s="111" t="s">
        <v>57</v>
      </c>
      <c r="G50" s="112" t="s">
        <v>39</v>
      </c>
      <c r="H50" s="109" t="s">
        <v>40</v>
      </c>
      <c r="I50" s="155" t="s">
        <v>41</v>
      </c>
      <c r="J50" s="155" t="s">
        <v>42</v>
      </c>
      <c r="K50" s="156" t="s">
        <v>184</v>
      </c>
      <c r="L50" s="157">
        <f t="shared" si="2"/>
        <v>43.8</v>
      </c>
      <c r="M50" s="157">
        <v>43.8</v>
      </c>
      <c r="N50" s="159"/>
      <c r="O50" s="159">
        <v>40</v>
      </c>
      <c r="P50" s="159"/>
      <c r="Q50" s="159">
        <v>3.8</v>
      </c>
      <c r="R50" s="169"/>
      <c r="S50" s="169"/>
      <c r="T50" s="169"/>
      <c r="U50" s="169"/>
      <c r="V50" s="169"/>
      <c r="W50" s="170">
        <v>23</v>
      </c>
      <c r="X50" s="170">
        <v>94</v>
      </c>
      <c r="Y50" s="174">
        <v>15</v>
      </c>
      <c r="Z50" s="174">
        <v>64</v>
      </c>
      <c r="AA50" s="157">
        <f t="shared" si="3"/>
        <v>0</v>
      </c>
    </row>
    <row r="51" s="79" customFormat="1" ht="78" customHeight="1" spans="1:27">
      <c r="A51" s="107">
        <v>2</v>
      </c>
      <c r="B51" s="109" t="s">
        <v>33</v>
      </c>
      <c r="C51" s="109" t="s">
        <v>207</v>
      </c>
      <c r="D51" s="109" t="s">
        <v>208</v>
      </c>
      <c r="E51" s="110" t="s">
        <v>209</v>
      </c>
      <c r="F51" s="109" t="s">
        <v>57</v>
      </c>
      <c r="G51" s="109" t="s">
        <v>39</v>
      </c>
      <c r="H51" s="109" t="s">
        <v>40</v>
      </c>
      <c r="I51" s="155" t="s">
        <v>41</v>
      </c>
      <c r="J51" s="155" t="s">
        <v>42</v>
      </c>
      <c r="K51" s="156" t="s">
        <v>103</v>
      </c>
      <c r="L51" s="157">
        <f t="shared" si="2"/>
        <v>65</v>
      </c>
      <c r="M51" s="157">
        <v>65</v>
      </c>
      <c r="N51" s="159"/>
      <c r="O51" s="159">
        <v>60</v>
      </c>
      <c r="P51" s="159"/>
      <c r="Q51" s="159">
        <v>5</v>
      </c>
      <c r="R51" s="169"/>
      <c r="S51" s="169"/>
      <c r="T51" s="169"/>
      <c r="U51" s="169"/>
      <c r="V51" s="169"/>
      <c r="W51" s="170">
        <v>41</v>
      </c>
      <c r="X51" s="170">
        <v>164</v>
      </c>
      <c r="Y51" s="174">
        <v>24</v>
      </c>
      <c r="Z51" s="174">
        <v>121</v>
      </c>
      <c r="AA51" s="157">
        <f t="shared" si="3"/>
        <v>0</v>
      </c>
    </row>
    <row r="52" s="75" customFormat="1" ht="40" customHeight="1" spans="1:27">
      <c r="A52" s="94" t="s">
        <v>210</v>
      </c>
      <c r="B52" s="94"/>
      <c r="C52" s="94"/>
      <c r="D52" s="94"/>
      <c r="E52" s="94"/>
      <c r="F52" s="93"/>
      <c r="G52" s="94"/>
      <c r="H52" s="96"/>
      <c r="I52" s="144"/>
      <c r="J52" s="145"/>
      <c r="K52" s="148"/>
      <c r="L52" s="149">
        <f t="shared" si="2"/>
        <v>340</v>
      </c>
      <c r="M52" s="149">
        <f>SUM(M53)</f>
        <v>375</v>
      </c>
      <c r="N52" s="160">
        <f t="shared" ref="L52:Q52" si="5">SUM(N53)</f>
        <v>250</v>
      </c>
      <c r="O52" s="160">
        <f t="shared" si="5"/>
        <v>0</v>
      </c>
      <c r="P52" s="160">
        <f t="shared" si="5"/>
        <v>90</v>
      </c>
      <c r="Q52" s="160">
        <f t="shared" si="5"/>
        <v>0</v>
      </c>
      <c r="R52" s="141"/>
      <c r="S52" s="141"/>
      <c r="T52" s="141"/>
      <c r="U52" s="141"/>
      <c r="V52" s="141"/>
      <c r="W52" s="129"/>
      <c r="X52" s="129"/>
      <c r="Y52" s="141"/>
      <c r="Z52" s="141"/>
      <c r="AA52" s="149"/>
    </row>
    <row r="53" s="80" customFormat="1" ht="110.25" spans="1:27">
      <c r="A53" s="95">
        <v>1</v>
      </c>
      <c r="B53" s="125" t="s">
        <v>33</v>
      </c>
      <c r="C53" s="125" t="s">
        <v>211</v>
      </c>
      <c r="D53" s="125" t="s">
        <v>99</v>
      </c>
      <c r="E53" s="126" t="s">
        <v>212</v>
      </c>
      <c r="F53" s="125" t="s">
        <v>57</v>
      </c>
      <c r="G53" s="127" t="s">
        <v>39</v>
      </c>
      <c r="H53" s="96" t="s">
        <v>40</v>
      </c>
      <c r="I53" s="165" t="s">
        <v>41</v>
      </c>
      <c r="J53" s="165" t="s">
        <v>42</v>
      </c>
      <c r="K53" s="166" t="s">
        <v>213</v>
      </c>
      <c r="L53" s="149">
        <f t="shared" si="2"/>
        <v>340</v>
      </c>
      <c r="M53" s="149">
        <v>375</v>
      </c>
      <c r="N53" s="160">
        <v>250</v>
      </c>
      <c r="O53" s="160"/>
      <c r="P53" s="160">
        <v>90</v>
      </c>
      <c r="Q53" s="160"/>
      <c r="R53" s="171"/>
      <c r="S53" s="171"/>
      <c r="T53" s="171"/>
      <c r="U53" s="171"/>
      <c r="V53" s="171"/>
      <c r="W53" s="171">
        <v>19</v>
      </c>
      <c r="X53" s="171">
        <v>90</v>
      </c>
      <c r="Y53" s="171">
        <v>12</v>
      </c>
      <c r="Z53" s="171">
        <v>69</v>
      </c>
      <c r="AA53" s="149">
        <f t="shared" si="3"/>
        <v>35</v>
      </c>
    </row>
    <row r="54" s="75" customFormat="1" ht="27" customHeight="1" spans="1:27">
      <c r="A54" s="94" t="s">
        <v>214</v>
      </c>
      <c r="B54" s="94"/>
      <c r="C54" s="94"/>
      <c r="D54" s="94"/>
      <c r="E54" s="94"/>
      <c r="F54" s="93"/>
      <c r="G54" s="94"/>
      <c r="H54" s="94"/>
      <c r="I54" s="144"/>
      <c r="J54" s="145"/>
      <c r="K54" s="148"/>
      <c r="L54" s="149">
        <f t="shared" si="2"/>
        <v>260.69</v>
      </c>
      <c r="M54" s="149">
        <f>SUM(M55)</f>
        <v>260.69</v>
      </c>
      <c r="N54" s="142">
        <f t="shared" ref="L54:Q54" si="6">N55</f>
        <v>260.69</v>
      </c>
      <c r="O54" s="142">
        <f t="shared" si="6"/>
        <v>0</v>
      </c>
      <c r="P54" s="142">
        <f t="shared" si="6"/>
        <v>0</v>
      </c>
      <c r="Q54" s="142">
        <f t="shared" si="6"/>
        <v>0</v>
      </c>
      <c r="R54" s="141"/>
      <c r="S54" s="141"/>
      <c r="T54" s="141"/>
      <c r="U54" s="141"/>
      <c r="V54" s="141"/>
      <c r="W54" s="129"/>
      <c r="X54" s="129"/>
      <c r="Y54" s="141"/>
      <c r="Z54" s="141"/>
      <c r="AA54" s="149">
        <f t="shared" si="3"/>
        <v>0</v>
      </c>
    </row>
    <row r="55" s="76" customFormat="1" ht="85" customHeight="1" spans="1:27">
      <c r="A55" s="128">
        <v>1</v>
      </c>
      <c r="B55" s="96" t="s">
        <v>33</v>
      </c>
      <c r="C55" s="96" t="s">
        <v>215</v>
      </c>
      <c r="D55" s="96" t="s">
        <v>33</v>
      </c>
      <c r="E55" s="97" t="s">
        <v>216</v>
      </c>
      <c r="F55" s="96" t="s">
        <v>57</v>
      </c>
      <c r="G55" s="128" t="s">
        <v>39</v>
      </c>
      <c r="H55" s="129" t="s">
        <v>40</v>
      </c>
      <c r="I55" s="147" t="s">
        <v>41</v>
      </c>
      <c r="J55" s="147" t="s">
        <v>42</v>
      </c>
      <c r="K55" s="148" t="s">
        <v>217</v>
      </c>
      <c r="L55" s="149">
        <f t="shared" si="2"/>
        <v>260.69</v>
      </c>
      <c r="M55" s="149">
        <f>N55+O55+P55+Q55</f>
        <v>260.69</v>
      </c>
      <c r="N55" s="160">
        <f>218.31+42.38</f>
        <v>260.69</v>
      </c>
      <c r="O55" s="160"/>
      <c r="P55" s="160"/>
      <c r="Q55" s="160"/>
      <c r="R55" s="129"/>
      <c r="S55" s="129"/>
      <c r="T55" s="129"/>
      <c r="U55" s="129"/>
      <c r="V55" s="129"/>
      <c r="W55" s="129" t="s">
        <v>218</v>
      </c>
      <c r="X55" s="129" t="s">
        <v>218</v>
      </c>
      <c r="Y55" s="129"/>
      <c r="Z55" s="129"/>
      <c r="AA55" s="149">
        <f t="shared" si="3"/>
        <v>0</v>
      </c>
    </row>
    <row r="56" spans="27:27">
      <c r="AA56" s="81">
        <f>SUBTOTAL(9,AA9:AA53)</f>
        <v>3645.22</v>
      </c>
    </row>
  </sheetData>
  <autoFilter ref="A4:AA55">
    <extLst/>
  </autoFilter>
  <mergeCells count="28">
    <mergeCell ref="A1:Z1"/>
    <mergeCell ref="A2:D2"/>
    <mergeCell ref="M2:N2"/>
    <mergeCell ref="V2:AA2"/>
    <mergeCell ref="K3:L3"/>
    <mergeCell ref="M3:U3"/>
    <mergeCell ref="Y3:Z3"/>
    <mergeCell ref="A6:D6"/>
    <mergeCell ref="A7:D7"/>
    <mergeCell ref="A8:D8"/>
    <mergeCell ref="A30:D30"/>
    <mergeCell ref="A49:D49"/>
    <mergeCell ref="A52:D52"/>
    <mergeCell ref="A54:D5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V3:V4"/>
    <mergeCell ref="W3:W4"/>
    <mergeCell ref="X3:X4"/>
    <mergeCell ref="AA3:AA4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9"/>
  <sheetViews>
    <sheetView tabSelected="1" zoomScale="40" zoomScaleNormal="40" workbookViewId="0">
      <pane ySplit="7" topLeftCell="A31" activePane="bottomLeft" state="frozen"/>
      <selection/>
      <selection pane="bottomLeft" activeCell="E7" sqref="E7"/>
    </sheetView>
  </sheetViews>
  <sheetFormatPr defaultColWidth="9" defaultRowHeight="25.1"/>
  <cols>
    <col min="1" max="1" width="9" style="7"/>
    <col min="2" max="2" width="18.5044247787611" style="8" customWidth="1"/>
    <col min="3" max="3" width="54.1858407079646" style="9" customWidth="1"/>
    <col min="4" max="4" width="20.5132743362832" style="9" customWidth="1"/>
    <col min="5" max="5" width="130.212389380531" style="9" customWidth="1"/>
    <col min="6" max="6" width="15.5752212389381" style="10" customWidth="1"/>
    <col min="7" max="7" width="24.3805309734513" style="9" customWidth="1"/>
    <col min="8" max="10" width="24.3805309734513" style="9" hidden="1" customWidth="1"/>
    <col min="11" max="11" width="60.9469026548673" style="9" customWidth="1"/>
    <col min="12" max="12" width="18.3362831858407" style="11" customWidth="1"/>
    <col min="13" max="13" width="17.2035398230088" style="11" customWidth="1"/>
    <col min="14" max="14" width="27.6371681415929" style="11" customWidth="1"/>
    <col min="15" max="15" width="28.3628318584071" style="11" customWidth="1"/>
    <col min="16" max="16" width="26.1858407079646" style="11" customWidth="1"/>
    <col min="17" max="17" width="25.4690265486726" style="11" customWidth="1"/>
    <col min="18" max="18" width="13.9469026548673" style="11" customWidth="1"/>
    <col min="19" max="19" width="9.24778761061947" style="11" customWidth="1"/>
    <col min="20" max="20" width="10.1238938053097" style="11" customWidth="1"/>
    <col min="21" max="21" width="9.24778761061947" style="11" customWidth="1"/>
    <col min="22" max="22" width="13.8053097345133" style="11" customWidth="1"/>
    <col min="23" max="23" width="14.6283185840708" style="11" customWidth="1"/>
    <col min="24" max="24" width="16.2477876106195" style="11" customWidth="1"/>
    <col min="25" max="25" width="14.5044247787611" style="11" customWidth="1"/>
    <col min="26" max="26" width="7.24778761061947" style="11" customWidth="1"/>
    <col min="27" max="27" width="32.5044247787611" style="10" customWidth="1"/>
    <col min="28" max="28" width="20.3097345132743" style="7" hidden="1" customWidth="1"/>
    <col min="29" max="29" width="15.3274336283186" style="7" customWidth="1"/>
    <col min="30" max="16384" width="9" style="7"/>
  </cols>
  <sheetData>
    <row r="1" s="1" customFormat="1" ht="39" customHeight="1" spans="1:27">
      <c r="A1" s="12" t="s">
        <v>0</v>
      </c>
      <c r="B1" s="13"/>
      <c r="C1" s="14"/>
      <c r="D1" s="14"/>
      <c r="E1" s="14"/>
      <c r="F1" s="14"/>
      <c r="G1" s="14"/>
      <c r="H1" s="14"/>
      <c r="I1" s="51"/>
      <c r="J1" s="51"/>
      <c r="K1" s="51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66"/>
    </row>
    <row r="2" s="2" customFormat="1" ht="36" customHeight="1" spans="1:27">
      <c r="A2" s="15"/>
      <c r="B2" s="16"/>
      <c r="C2" s="17"/>
      <c r="D2" s="17"/>
      <c r="E2" s="18"/>
      <c r="F2" s="18"/>
      <c r="G2" s="18"/>
      <c r="H2" s="18"/>
      <c r="I2" s="53"/>
      <c r="J2" s="53"/>
      <c r="K2" s="18"/>
      <c r="L2" s="54"/>
      <c r="M2" s="54"/>
      <c r="N2" s="54"/>
      <c r="O2" s="54"/>
      <c r="P2" s="54"/>
      <c r="Q2" s="54"/>
      <c r="R2" s="54"/>
      <c r="S2" s="54"/>
      <c r="T2" s="54"/>
      <c r="U2" s="54"/>
      <c r="V2" s="65"/>
      <c r="W2" s="65"/>
      <c r="X2" s="65"/>
      <c r="Y2" s="65"/>
      <c r="Z2" s="65"/>
      <c r="AA2" s="67"/>
    </row>
    <row r="3" s="3" customFormat="1" ht="61" customHeight="1" spans="1:27">
      <c r="A3" s="19" t="s">
        <v>1</v>
      </c>
      <c r="B3" s="20" t="s">
        <v>2</v>
      </c>
      <c r="C3" s="21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55" t="s">
        <v>9</v>
      </c>
      <c r="J3" s="55" t="s">
        <v>10</v>
      </c>
      <c r="K3" s="22" t="s">
        <v>11</v>
      </c>
      <c r="L3" s="56"/>
      <c r="M3" s="56" t="s">
        <v>12</v>
      </c>
      <c r="N3" s="56"/>
      <c r="O3" s="56"/>
      <c r="P3" s="56"/>
      <c r="Q3" s="56"/>
      <c r="R3" s="56"/>
      <c r="S3" s="56"/>
      <c r="T3" s="56"/>
      <c r="U3" s="56"/>
      <c r="V3" s="56" t="s">
        <v>13</v>
      </c>
      <c r="W3" s="56" t="s">
        <v>14</v>
      </c>
      <c r="X3" s="56" t="s">
        <v>15</v>
      </c>
      <c r="Y3" s="56" t="s">
        <v>16</v>
      </c>
      <c r="Z3" s="56"/>
      <c r="AA3" s="22" t="s">
        <v>17</v>
      </c>
    </row>
    <row r="4" s="4" customFormat="1" ht="79" customHeight="1" spans="1:27">
      <c r="A4" s="23"/>
      <c r="B4" s="24"/>
      <c r="C4" s="25"/>
      <c r="D4" s="26"/>
      <c r="E4" s="26"/>
      <c r="F4" s="26"/>
      <c r="G4" s="26"/>
      <c r="H4" s="26"/>
      <c r="I4" s="57"/>
      <c r="J4" s="57"/>
      <c r="K4" s="26" t="s">
        <v>18</v>
      </c>
      <c r="L4" s="58" t="s">
        <v>19</v>
      </c>
      <c r="M4" s="58" t="s">
        <v>20</v>
      </c>
      <c r="N4" s="58" t="s">
        <v>21</v>
      </c>
      <c r="O4" s="58" t="s">
        <v>22</v>
      </c>
      <c r="P4" s="58" t="s">
        <v>23</v>
      </c>
      <c r="Q4" s="58" t="s">
        <v>24</v>
      </c>
      <c r="R4" s="58" t="s">
        <v>25</v>
      </c>
      <c r="S4" s="58" t="s">
        <v>26</v>
      </c>
      <c r="T4" s="58" t="s">
        <v>27</v>
      </c>
      <c r="U4" s="58" t="s">
        <v>28</v>
      </c>
      <c r="V4" s="58"/>
      <c r="W4" s="58"/>
      <c r="X4" s="58"/>
      <c r="Y4" s="58" t="s">
        <v>29</v>
      </c>
      <c r="Z4" s="58" t="s">
        <v>30</v>
      </c>
      <c r="AA4" s="26"/>
    </row>
    <row r="5" s="4" customFormat="1" ht="24.6" customHeight="1" spans="1:27">
      <c r="A5" s="23" t="s">
        <v>31</v>
      </c>
      <c r="B5" s="24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  <c r="L5" s="58">
        <v>11</v>
      </c>
      <c r="M5" s="58">
        <v>12</v>
      </c>
      <c r="N5" s="58">
        <v>13</v>
      </c>
      <c r="O5" s="58">
        <v>14</v>
      </c>
      <c r="P5" s="58">
        <v>15</v>
      </c>
      <c r="Q5" s="58">
        <v>16</v>
      </c>
      <c r="R5" s="58">
        <v>17</v>
      </c>
      <c r="S5" s="58">
        <v>18</v>
      </c>
      <c r="T5" s="58">
        <v>19</v>
      </c>
      <c r="U5" s="58">
        <v>20</v>
      </c>
      <c r="V5" s="58">
        <v>21</v>
      </c>
      <c r="W5" s="58">
        <v>22</v>
      </c>
      <c r="X5" s="58">
        <v>23</v>
      </c>
      <c r="Y5" s="58">
        <v>24</v>
      </c>
      <c r="Z5" s="58">
        <v>25</v>
      </c>
      <c r="AA5" s="26">
        <v>26</v>
      </c>
    </row>
    <row r="6" s="5" customFormat="1" ht="36" customHeight="1" spans="1:27">
      <c r="A6" s="27" t="s">
        <v>32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="5" customFormat="1" ht="36" customHeight="1" spans="1:27">
      <c r="A7" s="27" t="s">
        <v>33</v>
      </c>
      <c r="B7" s="28"/>
      <c r="C7" s="29"/>
      <c r="D7" s="29"/>
      <c r="E7" s="29"/>
      <c r="F7" s="29"/>
      <c r="G7" s="29"/>
      <c r="H7" s="29"/>
      <c r="I7" s="29"/>
      <c r="J7" s="29"/>
      <c r="K7" s="29">
        <v>37</v>
      </c>
      <c r="L7" s="29">
        <f>L8+L29+L45+L47</f>
        <v>15399</v>
      </c>
      <c r="M7" s="60">
        <f t="shared" ref="L7:Q7" si="0">M8+M29+M45+M47</f>
        <v>17545.67</v>
      </c>
      <c r="N7" s="29">
        <f t="shared" si="0"/>
        <v>9886</v>
      </c>
      <c r="O7" s="29">
        <f t="shared" si="0"/>
        <v>2622</v>
      </c>
      <c r="P7" s="29">
        <f t="shared" si="0"/>
        <v>1491</v>
      </c>
      <c r="Q7" s="29">
        <f t="shared" si="0"/>
        <v>1400</v>
      </c>
      <c r="R7" s="29"/>
      <c r="S7" s="29"/>
      <c r="T7" s="29"/>
      <c r="U7" s="29"/>
      <c r="V7" s="29"/>
      <c r="W7" s="29"/>
      <c r="X7" s="29"/>
      <c r="Y7" s="29"/>
      <c r="Z7" s="29"/>
      <c r="AA7" s="68">
        <f>M7-L7</f>
        <v>2146.67</v>
      </c>
    </row>
    <row r="8" s="6" customFormat="1" ht="33" customHeight="1" spans="1:27">
      <c r="A8" s="25" t="s">
        <v>34</v>
      </c>
      <c r="B8" s="25"/>
      <c r="C8" s="25"/>
      <c r="D8" s="25"/>
      <c r="E8" s="25"/>
      <c r="F8" s="29"/>
      <c r="G8" s="25"/>
      <c r="H8" s="25"/>
      <c r="I8" s="61"/>
      <c r="J8" s="62"/>
      <c r="K8" s="50">
        <v>20</v>
      </c>
      <c r="L8" s="29">
        <f t="shared" ref="L8:Q8" si="1">SUM(L9:L28)</f>
        <v>9499.33</v>
      </c>
      <c r="M8" s="60">
        <f t="shared" si="1"/>
        <v>11346</v>
      </c>
      <c r="N8" s="29">
        <f t="shared" si="1"/>
        <v>5958.06</v>
      </c>
      <c r="O8" s="29">
        <f t="shared" si="1"/>
        <v>1566.5</v>
      </c>
      <c r="P8" s="29">
        <f t="shared" si="1"/>
        <v>1017</v>
      </c>
      <c r="Q8" s="29">
        <f t="shared" si="1"/>
        <v>957.77</v>
      </c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="5" customFormat="1" ht="370" customHeight="1" spans="1:27">
      <c r="A9" s="30">
        <v>1</v>
      </c>
      <c r="B9" s="31" t="s">
        <v>33</v>
      </c>
      <c r="C9" s="32" t="s">
        <v>35</v>
      </c>
      <c r="D9" s="32" t="s">
        <v>36</v>
      </c>
      <c r="E9" s="33" t="s">
        <v>219</v>
      </c>
      <c r="F9" s="32" t="s">
        <v>38</v>
      </c>
      <c r="G9" s="32" t="s">
        <v>39</v>
      </c>
      <c r="H9" s="32" t="s">
        <v>40</v>
      </c>
      <c r="I9" s="62" t="s">
        <v>41</v>
      </c>
      <c r="J9" s="62" t="s">
        <v>42</v>
      </c>
      <c r="K9" s="32" t="s">
        <v>220</v>
      </c>
      <c r="L9" s="32">
        <f t="shared" ref="L9:L39" si="2">N9+O9+P9+Q9</f>
        <v>400</v>
      </c>
      <c r="M9" s="63">
        <v>400</v>
      </c>
      <c r="N9" s="32">
        <v>200</v>
      </c>
      <c r="O9" s="32"/>
      <c r="P9" s="32">
        <v>100</v>
      </c>
      <c r="Q9" s="32">
        <v>100</v>
      </c>
      <c r="R9" s="50"/>
      <c r="S9" s="50"/>
      <c r="T9" s="50"/>
      <c r="U9" s="50"/>
      <c r="V9" s="50">
        <v>40</v>
      </c>
      <c r="W9" s="50">
        <v>42</v>
      </c>
      <c r="X9" s="50">
        <v>158</v>
      </c>
      <c r="Y9" s="50">
        <v>12</v>
      </c>
      <c r="Z9" s="50">
        <v>52</v>
      </c>
      <c r="AA9" s="32"/>
    </row>
    <row r="10" s="5" customFormat="1" ht="115" customHeight="1" spans="1:27">
      <c r="A10" s="30">
        <v>2</v>
      </c>
      <c r="B10" s="31" t="s">
        <v>33</v>
      </c>
      <c r="C10" s="32" t="s">
        <v>44</v>
      </c>
      <c r="D10" s="32" t="s">
        <v>45</v>
      </c>
      <c r="E10" s="33" t="s">
        <v>221</v>
      </c>
      <c r="F10" s="32" t="s">
        <v>38</v>
      </c>
      <c r="G10" s="32" t="s">
        <v>39</v>
      </c>
      <c r="H10" s="32" t="s">
        <v>40</v>
      </c>
      <c r="I10" s="62" t="s">
        <v>41</v>
      </c>
      <c r="J10" s="62" t="s">
        <v>42</v>
      </c>
      <c r="K10" s="32" t="s">
        <v>222</v>
      </c>
      <c r="L10" s="32">
        <f t="shared" si="2"/>
        <v>30</v>
      </c>
      <c r="M10" s="32">
        <f>N10+O10+P10+Q10</f>
        <v>30</v>
      </c>
      <c r="N10" s="32"/>
      <c r="O10" s="32"/>
      <c r="P10" s="32">
        <v>30</v>
      </c>
      <c r="Q10" s="32"/>
      <c r="R10" s="50"/>
      <c r="S10" s="50"/>
      <c r="T10" s="50"/>
      <c r="U10" s="50"/>
      <c r="V10" s="50">
        <v>2</v>
      </c>
      <c r="W10" s="50">
        <v>60</v>
      </c>
      <c r="X10" s="50">
        <v>300</v>
      </c>
      <c r="Y10" s="50">
        <v>21</v>
      </c>
      <c r="Z10" s="50">
        <v>161</v>
      </c>
      <c r="AA10" s="32"/>
    </row>
    <row r="11" s="5" customFormat="1" ht="124" customHeight="1" spans="1:27">
      <c r="A11" s="30">
        <v>3</v>
      </c>
      <c r="B11" s="31" t="s">
        <v>33</v>
      </c>
      <c r="C11" s="32" t="s">
        <v>48</v>
      </c>
      <c r="D11" s="32" t="s">
        <v>49</v>
      </c>
      <c r="E11" s="33" t="s">
        <v>50</v>
      </c>
      <c r="F11" s="32" t="s">
        <v>38</v>
      </c>
      <c r="G11" s="32" t="s">
        <v>51</v>
      </c>
      <c r="H11" s="32" t="s">
        <v>52</v>
      </c>
      <c r="I11" s="62" t="s">
        <v>41</v>
      </c>
      <c r="J11" s="62" t="s">
        <v>42</v>
      </c>
      <c r="K11" s="32" t="s">
        <v>223</v>
      </c>
      <c r="L11" s="32">
        <f t="shared" si="2"/>
        <v>200</v>
      </c>
      <c r="M11" s="32">
        <v>200</v>
      </c>
      <c r="N11" s="32"/>
      <c r="O11" s="32">
        <v>101</v>
      </c>
      <c r="P11" s="32">
        <v>99</v>
      </c>
      <c r="Q11" s="32"/>
      <c r="R11" s="50"/>
      <c r="S11" s="50"/>
      <c r="T11" s="50"/>
      <c r="U11" s="50"/>
      <c r="V11" s="50">
        <v>50</v>
      </c>
      <c r="W11" s="50">
        <v>89</v>
      </c>
      <c r="X11" s="50">
        <v>344</v>
      </c>
      <c r="Y11" s="50">
        <v>23</v>
      </c>
      <c r="Z11" s="50">
        <v>100</v>
      </c>
      <c r="AA11" s="32"/>
    </row>
    <row r="12" s="5" customFormat="1" ht="203" customHeight="1" spans="1:27">
      <c r="A12" s="30">
        <v>4</v>
      </c>
      <c r="B12" s="31" t="s">
        <v>33</v>
      </c>
      <c r="C12" s="32" t="s">
        <v>224</v>
      </c>
      <c r="D12" s="32" t="s">
        <v>55</v>
      </c>
      <c r="E12" s="33" t="s">
        <v>225</v>
      </c>
      <c r="F12" s="32" t="s">
        <v>57</v>
      </c>
      <c r="G12" s="32" t="s">
        <v>51</v>
      </c>
      <c r="H12" s="32" t="s">
        <v>52</v>
      </c>
      <c r="I12" s="62" t="s">
        <v>41</v>
      </c>
      <c r="J12" s="62" t="s">
        <v>42</v>
      </c>
      <c r="K12" s="32" t="s">
        <v>226</v>
      </c>
      <c r="L12" s="32">
        <f t="shared" si="2"/>
        <v>1613.33</v>
      </c>
      <c r="M12" s="32">
        <v>2000</v>
      </c>
      <c r="N12" s="32">
        <v>1218.06</v>
      </c>
      <c r="O12" s="32"/>
      <c r="P12" s="32">
        <v>182.5</v>
      </c>
      <c r="Q12" s="32">
        <v>212.77</v>
      </c>
      <c r="R12" s="50"/>
      <c r="S12" s="50"/>
      <c r="T12" s="50"/>
      <c r="U12" s="50"/>
      <c r="V12" s="50">
        <v>50</v>
      </c>
      <c r="W12" s="50">
        <v>48</v>
      </c>
      <c r="X12" s="50">
        <v>266</v>
      </c>
      <c r="Y12" s="50">
        <v>44</v>
      </c>
      <c r="Z12" s="50">
        <v>229</v>
      </c>
      <c r="AA12" s="32">
        <f>M12-L12</f>
        <v>386.67</v>
      </c>
    </row>
    <row r="13" s="5" customFormat="1" ht="229" customHeight="1" spans="1:27">
      <c r="A13" s="30">
        <v>5</v>
      </c>
      <c r="B13" s="31" t="s">
        <v>33</v>
      </c>
      <c r="C13" s="32" t="s">
        <v>59</v>
      </c>
      <c r="D13" s="32" t="s">
        <v>60</v>
      </c>
      <c r="E13" s="33" t="s">
        <v>227</v>
      </c>
      <c r="F13" s="32" t="s">
        <v>57</v>
      </c>
      <c r="G13" s="32" t="s">
        <v>39</v>
      </c>
      <c r="H13" s="32" t="s">
        <v>40</v>
      </c>
      <c r="I13" s="62" t="s">
        <v>41</v>
      </c>
      <c r="J13" s="62" t="s">
        <v>42</v>
      </c>
      <c r="K13" s="32" t="s">
        <v>228</v>
      </c>
      <c r="L13" s="32">
        <f t="shared" si="2"/>
        <v>1600</v>
      </c>
      <c r="M13" s="32">
        <v>2040</v>
      </c>
      <c r="N13" s="32">
        <v>1297</v>
      </c>
      <c r="O13" s="32"/>
      <c r="P13" s="32"/>
      <c r="Q13" s="32">
        <v>303</v>
      </c>
      <c r="R13" s="50"/>
      <c r="S13" s="50"/>
      <c r="T13" s="50"/>
      <c r="U13" s="50"/>
      <c r="V13" s="50">
        <v>40</v>
      </c>
      <c r="W13" s="50">
        <v>45</v>
      </c>
      <c r="X13" s="50">
        <v>278</v>
      </c>
      <c r="Y13" s="50">
        <v>26</v>
      </c>
      <c r="Z13" s="50">
        <v>139</v>
      </c>
      <c r="AA13" s="32">
        <f>M13-L13</f>
        <v>440</v>
      </c>
    </row>
    <row r="14" s="5" customFormat="1" ht="217" customHeight="1" spans="1:27">
      <c r="A14" s="30">
        <v>6</v>
      </c>
      <c r="B14" s="31" t="s">
        <v>33</v>
      </c>
      <c r="C14" s="32" t="s">
        <v>63</v>
      </c>
      <c r="D14" s="32" t="s">
        <v>64</v>
      </c>
      <c r="E14" s="33" t="s">
        <v>229</v>
      </c>
      <c r="F14" s="32" t="s">
        <v>57</v>
      </c>
      <c r="G14" s="32" t="s">
        <v>39</v>
      </c>
      <c r="H14" s="32" t="s">
        <v>40</v>
      </c>
      <c r="I14" s="62" t="s">
        <v>41</v>
      </c>
      <c r="J14" s="62" t="s">
        <v>42</v>
      </c>
      <c r="K14" s="32" t="s">
        <v>230</v>
      </c>
      <c r="L14" s="32">
        <f t="shared" si="2"/>
        <v>1892</v>
      </c>
      <c r="M14" s="32">
        <v>1892</v>
      </c>
      <c r="N14" s="32">
        <v>980</v>
      </c>
      <c r="O14" s="32">
        <v>626</v>
      </c>
      <c r="P14" s="32">
        <v>286</v>
      </c>
      <c r="Q14" s="32"/>
      <c r="R14" s="50"/>
      <c r="S14" s="50"/>
      <c r="T14" s="50"/>
      <c r="U14" s="50"/>
      <c r="V14" s="50">
        <v>40</v>
      </c>
      <c r="W14" s="50">
        <v>51</v>
      </c>
      <c r="X14" s="50">
        <v>168</v>
      </c>
      <c r="Y14" s="50">
        <v>51</v>
      </c>
      <c r="Z14" s="50">
        <v>168</v>
      </c>
      <c r="AA14" s="32"/>
    </row>
    <row r="15" s="5" customFormat="1" ht="181" customHeight="1" spans="1:28">
      <c r="A15" s="30">
        <v>7</v>
      </c>
      <c r="B15" s="31" t="s">
        <v>33</v>
      </c>
      <c r="C15" s="34" t="s">
        <v>67</v>
      </c>
      <c r="D15" s="32" t="s">
        <v>68</v>
      </c>
      <c r="E15" s="33" t="s">
        <v>231</v>
      </c>
      <c r="F15" s="32" t="s">
        <v>57</v>
      </c>
      <c r="G15" s="32" t="s">
        <v>70</v>
      </c>
      <c r="H15" s="32" t="s">
        <v>71</v>
      </c>
      <c r="I15" s="62" t="s">
        <v>41</v>
      </c>
      <c r="J15" s="62" t="s">
        <v>42</v>
      </c>
      <c r="K15" s="32" t="s">
        <v>232</v>
      </c>
      <c r="L15" s="32">
        <f t="shared" si="2"/>
        <v>200</v>
      </c>
      <c r="M15" s="32">
        <v>500</v>
      </c>
      <c r="N15" s="32">
        <v>150</v>
      </c>
      <c r="O15" s="32"/>
      <c r="P15" s="32">
        <v>50</v>
      </c>
      <c r="Q15" s="32"/>
      <c r="R15" s="50"/>
      <c r="S15" s="50"/>
      <c r="T15" s="50"/>
      <c r="U15" s="50"/>
      <c r="V15" s="50"/>
      <c r="W15" s="50">
        <v>54</v>
      </c>
      <c r="X15" s="50">
        <v>197</v>
      </c>
      <c r="Y15" s="50">
        <v>34</v>
      </c>
      <c r="Z15" s="50">
        <v>178</v>
      </c>
      <c r="AA15" s="32">
        <f>M15-L15</f>
        <v>300</v>
      </c>
      <c r="AB15" s="69">
        <f>L15/M15</f>
        <v>0.4</v>
      </c>
    </row>
    <row r="16" s="5" customFormat="1" ht="185" customHeight="1" spans="1:28">
      <c r="A16" s="30">
        <v>8</v>
      </c>
      <c r="B16" s="31" t="s">
        <v>33</v>
      </c>
      <c r="C16" s="32" t="s">
        <v>233</v>
      </c>
      <c r="D16" s="32" t="s">
        <v>74</v>
      </c>
      <c r="E16" s="33" t="s">
        <v>75</v>
      </c>
      <c r="F16" s="32" t="s">
        <v>57</v>
      </c>
      <c r="G16" s="32" t="s">
        <v>70</v>
      </c>
      <c r="H16" s="32" t="s">
        <v>71</v>
      </c>
      <c r="I16" s="62" t="s">
        <v>41</v>
      </c>
      <c r="J16" s="62" t="s">
        <v>42</v>
      </c>
      <c r="K16" s="32" t="s">
        <v>234</v>
      </c>
      <c r="L16" s="32">
        <f t="shared" si="2"/>
        <v>150</v>
      </c>
      <c r="M16" s="32">
        <v>150</v>
      </c>
      <c r="N16" s="32">
        <v>100</v>
      </c>
      <c r="O16" s="32">
        <v>30</v>
      </c>
      <c r="P16" s="32"/>
      <c r="Q16" s="32">
        <v>20</v>
      </c>
      <c r="R16" s="50"/>
      <c r="S16" s="50"/>
      <c r="T16" s="50"/>
      <c r="U16" s="50"/>
      <c r="V16" s="50"/>
      <c r="W16" s="50">
        <v>91</v>
      </c>
      <c r="X16" s="50">
        <v>305</v>
      </c>
      <c r="Y16" s="50">
        <v>55</v>
      </c>
      <c r="Z16" s="50">
        <v>219</v>
      </c>
      <c r="AA16" s="32"/>
      <c r="AB16" s="69"/>
    </row>
    <row r="17" s="5" customFormat="1" ht="218" customHeight="1" spans="1:28">
      <c r="A17" s="30">
        <v>9</v>
      </c>
      <c r="B17" s="31" t="s">
        <v>33</v>
      </c>
      <c r="C17" s="34" t="s">
        <v>77</v>
      </c>
      <c r="D17" s="32" t="s">
        <v>78</v>
      </c>
      <c r="E17" s="33" t="s">
        <v>79</v>
      </c>
      <c r="F17" s="32" t="s">
        <v>57</v>
      </c>
      <c r="G17" s="35" t="s">
        <v>51</v>
      </c>
      <c r="H17" s="32" t="s">
        <v>52</v>
      </c>
      <c r="I17" s="62" t="s">
        <v>41</v>
      </c>
      <c r="J17" s="62" t="s">
        <v>42</v>
      </c>
      <c r="K17" s="32" t="s">
        <v>235</v>
      </c>
      <c r="L17" s="32">
        <f t="shared" si="2"/>
        <v>270</v>
      </c>
      <c r="M17" s="32">
        <v>390</v>
      </c>
      <c r="N17" s="32">
        <v>100</v>
      </c>
      <c r="O17" s="32">
        <v>120</v>
      </c>
      <c r="P17" s="32">
        <v>50</v>
      </c>
      <c r="Q17" s="32"/>
      <c r="R17" s="50"/>
      <c r="S17" s="50"/>
      <c r="T17" s="50"/>
      <c r="U17" s="50"/>
      <c r="V17" s="50"/>
      <c r="W17" s="50">
        <v>234</v>
      </c>
      <c r="X17" s="50">
        <v>972</v>
      </c>
      <c r="Y17" s="50">
        <v>114</v>
      </c>
      <c r="Z17" s="50">
        <v>573</v>
      </c>
      <c r="AA17" s="32">
        <f>M17-L17</f>
        <v>120</v>
      </c>
      <c r="AB17" s="69">
        <f t="shared" ref="AB16:AB24" si="3">L17/M17</f>
        <v>0.692307692307692</v>
      </c>
    </row>
    <row r="18" s="5" customFormat="1" ht="176" customHeight="1" spans="1:28">
      <c r="A18" s="30">
        <v>10</v>
      </c>
      <c r="B18" s="31" t="s">
        <v>33</v>
      </c>
      <c r="C18" s="34" t="s">
        <v>82</v>
      </c>
      <c r="D18" s="32" t="s">
        <v>83</v>
      </c>
      <c r="E18" s="33" t="s">
        <v>236</v>
      </c>
      <c r="F18" s="32" t="s">
        <v>57</v>
      </c>
      <c r="G18" s="35" t="s">
        <v>51</v>
      </c>
      <c r="H18" s="32" t="s">
        <v>52</v>
      </c>
      <c r="I18" s="62" t="s">
        <v>41</v>
      </c>
      <c r="J18" s="62" t="s">
        <v>42</v>
      </c>
      <c r="K18" s="32" t="s">
        <v>237</v>
      </c>
      <c r="L18" s="32">
        <f t="shared" si="2"/>
        <v>240</v>
      </c>
      <c r="M18" s="32">
        <v>400</v>
      </c>
      <c r="N18" s="32">
        <v>100</v>
      </c>
      <c r="O18" s="32">
        <v>90</v>
      </c>
      <c r="P18" s="32">
        <v>50</v>
      </c>
      <c r="Q18" s="32"/>
      <c r="R18" s="50"/>
      <c r="S18" s="50"/>
      <c r="T18" s="50"/>
      <c r="U18" s="50"/>
      <c r="V18" s="50"/>
      <c r="W18" s="50">
        <v>79</v>
      </c>
      <c r="X18" s="50">
        <v>328</v>
      </c>
      <c r="Y18" s="50">
        <v>53</v>
      </c>
      <c r="Z18" s="50">
        <v>297</v>
      </c>
      <c r="AA18" s="32">
        <f>M18-L18</f>
        <v>160</v>
      </c>
      <c r="AB18" s="69">
        <f t="shared" si="3"/>
        <v>0.6</v>
      </c>
    </row>
    <row r="19" s="5" customFormat="1" ht="167" customHeight="1" spans="1:28">
      <c r="A19" s="30">
        <v>11</v>
      </c>
      <c r="B19" s="31" t="s">
        <v>33</v>
      </c>
      <c r="C19" s="34" t="s">
        <v>86</v>
      </c>
      <c r="D19" s="32" t="s">
        <v>87</v>
      </c>
      <c r="E19" s="33" t="s">
        <v>88</v>
      </c>
      <c r="F19" s="32" t="s">
        <v>57</v>
      </c>
      <c r="G19" s="35" t="s">
        <v>51</v>
      </c>
      <c r="H19" s="32" t="s">
        <v>52</v>
      </c>
      <c r="I19" s="62" t="s">
        <v>41</v>
      </c>
      <c r="J19" s="62" t="s">
        <v>42</v>
      </c>
      <c r="K19" s="32" t="s">
        <v>238</v>
      </c>
      <c r="L19" s="32">
        <f t="shared" si="2"/>
        <v>120</v>
      </c>
      <c r="M19" s="32">
        <v>150</v>
      </c>
      <c r="N19" s="32">
        <v>50</v>
      </c>
      <c r="O19" s="32">
        <v>40</v>
      </c>
      <c r="P19" s="32"/>
      <c r="Q19" s="32">
        <v>30</v>
      </c>
      <c r="R19" s="50"/>
      <c r="S19" s="50"/>
      <c r="T19" s="50"/>
      <c r="U19" s="50"/>
      <c r="V19" s="50">
        <v>6</v>
      </c>
      <c r="W19" s="50">
        <v>43</v>
      </c>
      <c r="X19" s="50">
        <v>127</v>
      </c>
      <c r="Y19" s="50">
        <v>39</v>
      </c>
      <c r="Z19" s="50">
        <v>92</v>
      </c>
      <c r="AA19" s="32">
        <f>M19-L19</f>
        <v>30</v>
      </c>
      <c r="AB19" s="69">
        <f t="shared" si="3"/>
        <v>0.8</v>
      </c>
    </row>
    <row r="20" s="5" customFormat="1" ht="133" customHeight="1" spans="1:28">
      <c r="A20" s="30">
        <v>12</v>
      </c>
      <c r="B20" s="31" t="s">
        <v>33</v>
      </c>
      <c r="C20" s="34" t="s">
        <v>90</v>
      </c>
      <c r="D20" s="32" t="s">
        <v>91</v>
      </c>
      <c r="E20" s="33" t="s">
        <v>92</v>
      </c>
      <c r="F20" s="32" t="s">
        <v>57</v>
      </c>
      <c r="G20" s="35" t="s">
        <v>51</v>
      </c>
      <c r="H20" s="32" t="s">
        <v>52</v>
      </c>
      <c r="I20" s="62" t="s">
        <v>41</v>
      </c>
      <c r="J20" s="62" t="s">
        <v>42</v>
      </c>
      <c r="K20" s="32" t="s">
        <v>239</v>
      </c>
      <c r="L20" s="32">
        <f t="shared" si="2"/>
        <v>360</v>
      </c>
      <c r="M20" s="32">
        <v>600</v>
      </c>
      <c r="N20" s="32">
        <v>300</v>
      </c>
      <c r="O20" s="32"/>
      <c r="P20" s="32"/>
      <c r="Q20" s="32">
        <v>60</v>
      </c>
      <c r="R20" s="50"/>
      <c r="S20" s="50"/>
      <c r="T20" s="50"/>
      <c r="U20" s="50"/>
      <c r="V20" s="50"/>
      <c r="W20" s="50"/>
      <c r="X20" s="50"/>
      <c r="Y20" s="50"/>
      <c r="Z20" s="50"/>
      <c r="AA20" s="32">
        <f>M20-L20</f>
        <v>240</v>
      </c>
      <c r="AB20" s="69">
        <f t="shared" si="3"/>
        <v>0.6</v>
      </c>
    </row>
    <row r="21" s="5" customFormat="1" ht="194" customHeight="1" spans="1:28">
      <c r="A21" s="30">
        <v>13</v>
      </c>
      <c r="B21" s="31" t="s">
        <v>33</v>
      </c>
      <c r="C21" s="34" t="s">
        <v>94</v>
      </c>
      <c r="D21" s="32" t="s">
        <v>95</v>
      </c>
      <c r="E21" s="33" t="s">
        <v>240</v>
      </c>
      <c r="F21" s="32" t="s">
        <v>57</v>
      </c>
      <c r="G21" s="35" t="s">
        <v>51</v>
      </c>
      <c r="H21" s="32" t="s">
        <v>52</v>
      </c>
      <c r="I21" s="62" t="s">
        <v>41</v>
      </c>
      <c r="J21" s="62" t="s">
        <v>42</v>
      </c>
      <c r="K21" s="32" t="s">
        <v>238</v>
      </c>
      <c r="L21" s="32">
        <f t="shared" si="2"/>
        <v>120</v>
      </c>
      <c r="M21" s="32">
        <v>150</v>
      </c>
      <c r="N21" s="32">
        <v>50</v>
      </c>
      <c r="O21" s="32">
        <v>40</v>
      </c>
      <c r="P21" s="32"/>
      <c r="Q21" s="32">
        <v>30</v>
      </c>
      <c r="R21" s="50"/>
      <c r="S21" s="50"/>
      <c r="T21" s="50"/>
      <c r="U21" s="50"/>
      <c r="V21" s="50"/>
      <c r="W21" s="50">
        <v>23</v>
      </c>
      <c r="X21" s="50">
        <v>94</v>
      </c>
      <c r="Y21" s="50">
        <v>14</v>
      </c>
      <c r="Z21" s="50">
        <v>64</v>
      </c>
      <c r="AA21" s="32">
        <f>M21-L21</f>
        <v>30</v>
      </c>
      <c r="AB21" s="69">
        <f t="shared" si="3"/>
        <v>0.8</v>
      </c>
    </row>
    <row r="22" s="5" customFormat="1" ht="128" customHeight="1" spans="1:28">
      <c r="A22" s="30">
        <v>14</v>
      </c>
      <c r="B22" s="31" t="s">
        <v>33</v>
      </c>
      <c r="C22" s="32" t="s">
        <v>98</v>
      </c>
      <c r="D22" s="32" t="s">
        <v>99</v>
      </c>
      <c r="E22" s="33" t="s">
        <v>241</v>
      </c>
      <c r="F22" s="32" t="s">
        <v>57</v>
      </c>
      <c r="G22" s="32" t="s">
        <v>101</v>
      </c>
      <c r="H22" s="32" t="s">
        <v>102</v>
      </c>
      <c r="I22" s="62" t="s">
        <v>41</v>
      </c>
      <c r="J22" s="62" t="s">
        <v>42</v>
      </c>
      <c r="K22" s="32" t="s">
        <v>242</v>
      </c>
      <c r="L22" s="32">
        <f t="shared" si="2"/>
        <v>80</v>
      </c>
      <c r="M22" s="32">
        <v>80</v>
      </c>
      <c r="N22" s="32">
        <v>60</v>
      </c>
      <c r="O22" s="32"/>
      <c r="P22" s="32">
        <v>20</v>
      </c>
      <c r="Q22" s="32"/>
      <c r="R22" s="50"/>
      <c r="S22" s="50"/>
      <c r="T22" s="50"/>
      <c r="U22" s="50"/>
      <c r="V22" s="50">
        <v>5</v>
      </c>
      <c r="W22" s="50">
        <v>19</v>
      </c>
      <c r="X22" s="50">
        <v>90</v>
      </c>
      <c r="Y22" s="50">
        <v>12</v>
      </c>
      <c r="Z22" s="50">
        <v>69</v>
      </c>
      <c r="AA22" s="32"/>
      <c r="AB22" s="69"/>
    </row>
    <row r="23" s="5" customFormat="1" ht="189" customHeight="1" spans="1:28">
      <c r="A23" s="30">
        <v>15</v>
      </c>
      <c r="B23" s="31" t="s">
        <v>33</v>
      </c>
      <c r="C23" s="32" t="s">
        <v>104</v>
      </c>
      <c r="D23" s="32" t="s">
        <v>105</v>
      </c>
      <c r="E23" s="33" t="s">
        <v>243</v>
      </c>
      <c r="F23" s="32" t="s">
        <v>57</v>
      </c>
      <c r="G23" s="35" t="s">
        <v>70</v>
      </c>
      <c r="H23" s="32" t="s">
        <v>71</v>
      </c>
      <c r="I23" s="62" t="s">
        <v>41</v>
      </c>
      <c r="J23" s="62" t="s">
        <v>42</v>
      </c>
      <c r="K23" s="32" t="s">
        <v>244</v>
      </c>
      <c r="L23" s="32">
        <f t="shared" si="2"/>
        <v>280</v>
      </c>
      <c r="M23" s="32">
        <v>280</v>
      </c>
      <c r="N23" s="32">
        <v>100</v>
      </c>
      <c r="O23" s="32">
        <v>130</v>
      </c>
      <c r="P23" s="32"/>
      <c r="Q23" s="32">
        <v>50</v>
      </c>
      <c r="R23" s="50"/>
      <c r="S23" s="50"/>
      <c r="T23" s="50"/>
      <c r="U23" s="50"/>
      <c r="V23" s="50"/>
      <c r="W23" s="50">
        <v>59</v>
      </c>
      <c r="X23" s="50">
        <v>333</v>
      </c>
      <c r="Y23" s="50">
        <v>33</v>
      </c>
      <c r="Z23" s="50">
        <v>217</v>
      </c>
      <c r="AA23" s="32"/>
      <c r="AB23" s="69"/>
    </row>
    <row r="24" s="5" customFormat="1" ht="145" customHeight="1" spans="1:28">
      <c r="A24" s="30">
        <v>16</v>
      </c>
      <c r="B24" s="31" t="s">
        <v>33</v>
      </c>
      <c r="C24" s="34" t="s">
        <v>108</v>
      </c>
      <c r="D24" s="32" t="s">
        <v>109</v>
      </c>
      <c r="E24" s="33" t="s">
        <v>245</v>
      </c>
      <c r="F24" s="32" t="s">
        <v>57</v>
      </c>
      <c r="G24" s="32" t="s">
        <v>111</v>
      </c>
      <c r="H24" s="32" t="s">
        <v>112</v>
      </c>
      <c r="I24" s="62" t="s">
        <v>41</v>
      </c>
      <c r="J24" s="62" t="s">
        <v>42</v>
      </c>
      <c r="K24" s="32" t="s">
        <v>246</v>
      </c>
      <c r="L24" s="32">
        <f t="shared" si="2"/>
        <v>210</v>
      </c>
      <c r="M24" s="32">
        <v>350</v>
      </c>
      <c r="N24" s="32">
        <v>150</v>
      </c>
      <c r="O24" s="32"/>
      <c r="P24" s="32">
        <v>60</v>
      </c>
      <c r="Q24" s="32"/>
      <c r="R24" s="50"/>
      <c r="S24" s="50"/>
      <c r="T24" s="50"/>
      <c r="U24" s="50"/>
      <c r="V24" s="50">
        <v>15</v>
      </c>
      <c r="W24" s="50">
        <v>64</v>
      </c>
      <c r="X24" s="50">
        <v>385</v>
      </c>
      <c r="Y24" s="50">
        <v>44</v>
      </c>
      <c r="Z24" s="50">
        <v>301</v>
      </c>
      <c r="AA24" s="32">
        <f>M24-L24</f>
        <v>140</v>
      </c>
      <c r="AB24" s="69">
        <f t="shared" si="3"/>
        <v>0.6</v>
      </c>
    </row>
    <row r="25" s="5" customFormat="1" ht="104" customHeight="1" spans="1:27">
      <c r="A25" s="30">
        <v>17</v>
      </c>
      <c r="B25" s="31" t="s">
        <v>33</v>
      </c>
      <c r="C25" s="32" t="s">
        <v>113</v>
      </c>
      <c r="D25" s="32" t="s">
        <v>114</v>
      </c>
      <c r="E25" s="33" t="s">
        <v>115</v>
      </c>
      <c r="F25" s="32" t="s">
        <v>57</v>
      </c>
      <c r="G25" s="32" t="s">
        <v>116</v>
      </c>
      <c r="H25" s="32" t="s">
        <v>117</v>
      </c>
      <c r="I25" s="62" t="s">
        <v>41</v>
      </c>
      <c r="J25" s="62" t="s">
        <v>42</v>
      </c>
      <c r="K25" s="32" t="s">
        <v>118</v>
      </c>
      <c r="L25" s="32">
        <f t="shared" si="2"/>
        <v>290</v>
      </c>
      <c r="M25" s="32">
        <f>N25+O25+P25+Q25</f>
        <v>290</v>
      </c>
      <c r="N25" s="64">
        <v>273</v>
      </c>
      <c r="O25" s="64"/>
      <c r="P25" s="64"/>
      <c r="Q25" s="64">
        <v>17</v>
      </c>
      <c r="R25" s="50"/>
      <c r="S25" s="50"/>
      <c r="T25" s="50"/>
      <c r="U25" s="50"/>
      <c r="V25" s="50"/>
      <c r="W25" s="50">
        <v>43</v>
      </c>
      <c r="X25" s="50">
        <v>230</v>
      </c>
      <c r="Y25" s="50">
        <v>24</v>
      </c>
      <c r="Z25" s="50">
        <v>175</v>
      </c>
      <c r="AA25" s="32"/>
    </row>
    <row r="26" s="5" customFormat="1" ht="193" customHeight="1" spans="1:27">
      <c r="A26" s="30">
        <v>18</v>
      </c>
      <c r="B26" s="36" t="s">
        <v>33</v>
      </c>
      <c r="C26" s="32" t="s">
        <v>119</v>
      </c>
      <c r="D26" s="32" t="s">
        <v>120</v>
      </c>
      <c r="E26" s="33" t="s">
        <v>121</v>
      </c>
      <c r="F26" s="37" t="s">
        <v>57</v>
      </c>
      <c r="G26" s="35" t="s">
        <v>39</v>
      </c>
      <c r="H26" s="32" t="s">
        <v>40</v>
      </c>
      <c r="I26" s="62" t="s">
        <v>41</v>
      </c>
      <c r="J26" s="62" t="s">
        <v>42</v>
      </c>
      <c r="K26" s="32" t="s">
        <v>247</v>
      </c>
      <c r="L26" s="32">
        <f t="shared" si="2"/>
        <v>452</v>
      </c>
      <c r="M26" s="32">
        <v>452</v>
      </c>
      <c r="N26" s="64">
        <v>280</v>
      </c>
      <c r="O26" s="64">
        <v>82.5</v>
      </c>
      <c r="P26" s="64">
        <v>89.5</v>
      </c>
      <c r="Q26" s="64"/>
      <c r="R26" s="59"/>
      <c r="S26" s="59"/>
      <c r="T26" s="59"/>
      <c r="U26" s="59"/>
      <c r="V26" s="59"/>
      <c r="W26" s="50">
        <v>112</v>
      </c>
      <c r="X26" s="50">
        <v>558</v>
      </c>
      <c r="Y26" s="50">
        <v>65</v>
      </c>
      <c r="Z26" s="50">
        <v>373</v>
      </c>
      <c r="AA26" s="32"/>
    </row>
    <row r="27" s="5" customFormat="1" ht="172" customHeight="1" spans="1:27">
      <c r="A27" s="30">
        <v>19</v>
      </c>
      <c r="B27" s="31" t="s">
        <v>33</v>
      </c>
      <c r="C27" s="32" t="s">
        <v>123</v>
      </c>
      <c r="D27" s="32" t="s">
        <v>124</v>
      </c>
      <c r="E27" s="33" t="s">
        <v>125</v>
      </c>
      <c r="F27" s="32" t="s">
        <v>57</v>
      </c>
      <c r="G27" s="32" t="s">
        <v>39</v>
      </c>
      <c r="H27" s="32" t="s">
        <v>40</v>
      </c>
      <c r="I27" s="62" t="s">
        <v>41</v>
      </c>
      <c r="J27" s="62" t="s">
        <v>42</v>
      </c>
      <c r="K27" s="32" t="s">
        <v>248</v>
      </c>
      <c r="L27" s="32">
        <f t="shared" si="2"/>
        <v>407</v>
      </c>
      <c r="M27" s="32">
        <v>407</v>
      </c>
      <c r="N27" s="64">
        <v>250</v>
      </c>
      <c r="O27" s="64">
        <v>107</v>
      </c>
      <c r="P27" s="64"/>
      <c r="Q27" s="64">
        <v>50</v>
      </c>
      <c r="R27" s="59"/>
      <c r="S27" s="59"/>
      <c r="T27" s="59"/>
      <c r="U27" s="59"/>
      <c r="V27" s="59"/>
      <c r="W27" s="50">
        <v>85</v>
      </c>
      <c r="X27" s="50">
        <v>298</v>
      </c>
      <c r="Y27" s="50">
        <v>61</v>
      </c>
      <c r="Z27" s="50">
        <v>199</v>
      </c>
      <c r="AA27" s="32"/>
    </row>
    <row r="28" s="5" customFormat="1" ht="201" spans="1:27">
      <c r="A28" s="30">
        <v>20</v>
      </c>
      <c r="B28" s="38" t="s">
        <v>33</v>
      </c>
      <c r="C28" s="39" t="s">
        <v>131</v>
      </c>
      <c r="D28" s="39" t="s">
        <v>132</v>
      </c>
      <c r="E28" s="33" t="s">
        <v>133</v>
      </c>
      <c r="F28" s="39" t="s">
        <v>57</v>
      </c>
      <c r="G28" s="32" t="s">
        <v>39</v>
      </c>
      <c r="H28" s="32" t="s">
        <v>40</v>
      </c>
      <c r="I28" s="62" t="s">
        <v>41</v>
      </c>
      <c r="J28" s="62" t="s">
        <v>42</v>
      </c>
      <c r="K28" s="32" t="s">
        <v>249</v>
      </c>
      <c r="L28" s="32">
        <f t="shared" si="2"/>
        <v>585</v>
      </c>
      <c r="M28" s="32">
        <v>585</v>
      </c>
      <c r="N28" s="64">
        <v>300</v>
      </c>
      <c r="O28" s="64">
        <v>200</v>
      </c>
      <c r="P28" s="64"/>
      <c r="Q28" s="64">
        <v>85</v>
      </c>
      <c r="R28" s="59"/>
      <c r="S28" s="59"/>
      <c r="T28" s="59"/>
      <c r="U28" s="59"/>
      <c r="V28" s="59"/>
      <c r="W28" s="50">
        <v>405</v>
      </c>
      <c r="X28" s="50">
        <v>1811</v>
      </c>
      <c r="Y28" s="59">
        <v>301</v>
      </c>
      <c r="Z28" s="50">
        <v>1254</v>
      </c>
      <c r="AA28" s="32"/>
    </row>
    <row r="29" s="6" customFormat="1" ht="49" customHeight="1" spans="1:27">
      <c r="A29" s="25" t="s">
        <v>135</v>
      </c>
      <c r="B29" s="25"/>
      <c r="C29" s="25"/>
      <c r="D29" s="25"/>
      <c r="E29" s="25"/>
      <c r="F29" s="29"/>
      <c r="G29" s="25"/>
      <c r="H29" s="32"/>
      <c r="I29" s="61"/>
      <c r="J29" s="62"/>
      <c r="K29" s="32">
        <v>15</v>
      </c>
      <c r="L29" s="29">
        <f t="shared" si="2"/>
        <v>5281.73</v>
      </c>
      <c r="M29" s="29">
        <f>SUM(M30:M44)</f>
        <v>5581.73</v>
      </c>
      <c r="N29" s="59">
        <f>SUM(N30:N44)</f>
        <v>3435</v>
      </c>
      <c r="O29" s="59">
        <f>SUM(O30:O44)</f>
        <v>980.5</v>
      </c>
      <c r="P29" s="59">
        <f>SUM(P30:P44)</f>
        <v>424</v>
      </c>
      <c r="Q29" s="59">
        <f>SUM(Q30:Q44)</f>
        <v>442.23</v>
      </c>
      <c r="R29" s="59"/>
      <c r="S29" s="59"/>
      <c r="T29" s="59"/>
      <c r="U29" s="59"/>
      <c r="V29" s="59"/>
      <c r="W29" s="59"/>
      <c r="X29" s="59"/>
      <c r="Y29" s="59"/>
      <c r="Z29" s="59"/>
      <c r="AA29" s="32"/>
    </row>
    <row r="30" s="5" customFormat="1" ht="409" customHeight="1" spans="1:27">
      <c r="A30" s="30">
        <v>1</v>
      </c>
      <c r="B30" s="31" t="s">
        <v>33</v>
      </c>
      <c r="C30" s="32" t="s">
        <v>136</v>
      </c>
      <c r="D30" s="32" t="s">
        <v>137</v>
      </c>
      <c r="E30" s="40" t="s">
        <v>250</v>
      </c>
      <c r="F30" s="32" t="s">
        <v>38</v>
      </c>
      <c r="G30" s="32" t="s">
        <v>39</v>
      </c>
      <c r="H30" s="32" t="s">
        <v>40</v>
      </c>
      <c r="I30" s="62" t="s">
        <v>41</v>
      </c>
      <c r="J30" s="62" t="s">
        <v>42</v>
      </c>
      <c r="K30" s="32" t="s">
        <v>251</v>
      </c>
      <c r="L30" s="32">
        <f t="shared" si="2"/>
        <v>805.26</v>
      </c>
      <c r="M30" s="32">
        <v>805.26</v>
      </c>
      <c r="N30" s="64">
        <v>450</v>
      </c>
      <c r="O30" s="64">
        <v>100</v>
      </c>
      <c r="P30" s="64">
        <v>200</v>
      </c>
      <c r="Q30" s="64">
        <v>55.26</v>
      </c>
      <c r="R30" s="50"/>
      <c r="S30" s="50"/>
      <c r="T30" s="50"/>
      <c r="U30" s="50"/>
      <c r="V30" s="50"/>
      <c r="W30" s="50">
        <v>474</v>
      </c>
      <c r="X30" s="50">
        <v>1891</v>
      </c>
      <c r="Y30" s="50">
        <v>113</v>
      </c>
      <c r="Z30" s="50">
        <v>450</v>
      </c>
      <c r="AA30" s="32"/>
    </row>
    <row r="31" s="5" customFormat="1" ht="340" customHeight="1" spans="1:27">
      <c r="A31" s="30">
        <v>2</v>
      </c>
      <c r="B31" s="31" t="s">
        <v>33</v>
      </c>
      <c r="C31" s="32" t="s">
        <v>140</v>
      </c>
      <c r="D31" s="32" t="s">
        <v>141</v>
      </c>
      <c r="E31" s="33" t="s">
        <v>252</v>
      </c>
      <c r="F31" s="32" t="s">
        <v>57</v>
      </c>
      <c r="G31" s="32" t="s">
        <v>39</v>
      </c>
      <c r="H31" s="32" t="s">
        <v>40</v>
      </c>
      <c r="I31" s="62" t="s">
        <v>41</v>
      </c>
      <c r="J31" s="62" t="s">
        <v>42</v>
      </c>
      <c r="K31" s="32" t="s">
        <v>253</v>
      </c>
      <c r="L31" s="32">
        <f t="shared" si="2"/>
        <v>637.97</v>
      </c>
      <c r="M31" s="32">
        <v>637.97</v>
      </c>
      <c r="N31" s="64">
        <v>460</v>
      </c>
      <c r="O31" s="64">
        <v>90</v>
      </c>
      <c r="P31" s="64"/>
      <c r="Q31" s="64">
        <v>87.97</v>
      </c>
      <c r="R31" s="50"/>
      <c r="S31" s="50"/>
      <c r="T31" s="50"/>
      <c r="U31" s="50"/>
      <c r="V31" s="50"/>
      <c r="W31" s="50">
        <v>218</v>
      </c>
      <c r="X31" s="50">
        <v>883</v>
      </c>
      <c r="Y31" s="50">
        <v>111</v>
      </c>
      <c r="Z31" s="50">
        <v>443</v>
      </c>
      <c r="AA31" s="32"/>
    </row>
    <row r="32" s="5" customFormat="1" ht="156" customHeight="1" spans="1:27">
      <c r="A32" s="30">
        <v>3</v>
      </c>
      <c r="B32" s="31" t="s">
        <v>33</v>
      </c>
      <c r="C32" s="32" t="s">
        <v>144</v>
      </c>
      <c r="D32" s="32" t="s">
        <v>145</v>
      </c>
      <c r="E32" s="33" t="s">
        <v>254</v>
      </c>
      <c r="F32" s="32" t="s">
        <v>57</v>
      </c>
      <c r="G32" s="32" t="s">
        <v>39</v>
      </c>
      <c r="H32" s="32" t="s">
        <v>40</v>
      </c>
      <c r="I32" s="62" t="s">
        <v>41</v>
      </c>
      <c r="J32" s="62" t="s">
        <v>42</v>
      </c>
      <c r="K32" s="32" t="s">
        <v>255</v>
      </c>
      <c r="L32" s="32">
        <f t="shared" si="2"/>
        <v>480</v>
      </c>
      <c r="M32" s="32">
        <v>480</v>
      </c>
      <c r="N32" s="64">
        <v>340</v>
      </c>
      <c r="O32" s="64">
        <v>100</v>
      </c>
      <c r="P32" s="64"/>
      <c r="Q32" s="64">
        <v>40</v>
      </c>
      <c r="R32" s="50"/>
      <c r="S32" s="50"/>
      <c r="T32" s="50"/>
      <c r="U32" s="50"/>
      <c r="V32" s="50"/>
      <c r="W32" s="50">
        <v>19</v>
      </c>
      <c r="X32" s="50">
        <v>81</v>
      </c>
      <c r="Y32" s="50">
        <v>12</v>
      </c>
      <c r="Z32" s="50">
        <v>65</v>
      </c>
      <c r="AA32" s="32"/>
    </row>
    <row r="33" s="5" customFormat="1" ht="137" customHeight="1" spans="1:27">
      <c r="A33" s="30">
        <v>4</v>
      </c>
      <c r="B33" s="36" t="s">
        <v>33</v>
      </c>
      <c r="C33" s="32" t="s">
        <v>148</v>
      </c>
      <c r="D33" s="32" t="s">
        <v>149</v>
      </c>
      <c r="E33" s="33" t="s">
        <v>256</v>
      </c>
      <c r="F33" s="37" t="s">
        <v>57</v>
      </c>
      <c r="G33" s="35" t="s">
        <v>39</v>
      </c>
      <c r="H33" s="32" t="s">
        <v>40</v>
      </c>
      <c r="I33" s="62" t="s">
        <v>41</v>
      </c>
      <c r="J33" s="62" t="s">
        <v>42</v>
      </c>
      <c r="K33" s="32" t="s">
        <v>257</v>
      </c>
      <c r="L33" s="32">
        <f t="shared" si="2"/>
        <v>160</v>
      </c>
      <c r="M33" s="32">
        <v>160</v>
      </c>
      <c r="N33" s="64">
        <v>110</v>
      </c>
      <c r="O33" s="64"/>
      <c r="P33" s="64">
        <v>50</v>
      </c>
      <c r="Q33" s="64"/>
      <c r="R33" s="50"/>
      <c r="S33" s="50"/>
      <c r="T33" s="50"/>
      <c r="U33" s="50"/>
      <c r="V33" s="50"/>
      <c r="W33" s="50">
        <v>64</v>
      </c>
      <c r="X33" s="50">
        <v>292</v>
      </c>
      <c r="Y33" s="50">
        <v>42</v>
      </c>
      <c r="Z33" s="50">
        <v>175</v>
      </c>
      <c r="AA33" s="32"/>
    </row>
    <row r="34" s="5" customFormat="1" ht="221" customHeight="1" spans="1:27">
      <c r="A34" s="30">
        <v>5</v>
      </c>
      <c r="B34" s="36" t="s">
        <v>33</v>
      </c>
      <c r="C34" s="32" t="s">
        <v>200</v>
      </c>
      <c r="D34" s="32" t="s">
        <v>201</v>
      </c>
      <c r="E34" s="33" t="s">
        <v>258</v>
      </c>
      <c r="F34" s="37" t="s">
        <v>57</v>
      </c>
      <c r="G34" s="32" t="s">
        <v>39</v>
      </c>
      <c r="H34" s="32" t="s">
        <v>40</v>
      </c>
      <c r="I34" s="62" t="s">
        <v>41</v>
      </c>
      <c r="J34" s="62" t="s">
        <v>42</v>
      </c>
      <c r="K34" s="32" t="s">
        <v>259</v>
      </c>
      <c r="L34" s="32">
        <f t="shared" si="2"/>
        <v>702</v>
      </c>
      <c r="M34" s="32">
        <v>702</v>
      </c>
      <c r="N34" s="64">
        <v>463</v>
      </c>
      <c r="O34" s="64">
        <v>189</v>
      </c>
      <c r="P34" s="64"/>
      <c r="Q34" s="64">
        <v>50</v>
      </c>
      <c r="R34" s="50"/>
      <c r="S34" s="50"/>
      <c r="T34" s="50"/>
      <c r="U34" s="50"/>
      <c r="V34" s="50"/>
      <c r="W34" s="50">
        <v>80</v>
      </c>
      <c r="X34" s="50">
        <v>383</v>
      </c>
      <c r="Y34" s="50">
        <v>47</v>
      </c>
      <c r="Z34" s="50">
        <v>287</v>
      </c>
      <c r="AA34" s="32"/>
    </row>
    <row r="35" s="5" customFormat="1" ht="178" customHeight="1" spans="1:27">
      <c r="A35" s="30">
        <v>6</v>
      </c>
      <c r="B35" s="36" t="s">
        <v>33</v>
      </c>
      <c r="C35" s="32" t="s">
        <v>156</v>
      </c>
      <c r="D35" s="32" t="s">
        <v>157</v>
      </c>
      <c r="E35" s="33" t="s">
        <v>260</v>
      </c>
      <c r="F35" s="37" t="s">
        <v>57</v>
      </c>
      <c r="G35" s="32" t="s">
        <v>39</v>
      </c>
      <c r="H35" s="32" t="s">
        <v>40</v>
      </c>
      <c r="I35" s="62" t="s">
        <v>41</v>
      </c>
      <c r="J35" s="62" t="s">
        <v>42</v>
      </c>
      <c r="K35" s="32" t="s">
        <v>261</v>
      </c>
      <c r="L35" s="32">
        <f t="shared" si="2"/>
        <v>400</v>
      </c>
      <c r="M35" s="32">
        <v>400</v>
      </c>
      <c r="N35" s="64">
        <v>280</v>
      </c>
      <c r="O35" s="64">
        <v>80</v>
      </c>
      <c r="P35" s="64"/>
      <c r="Q35" s="64">
        <v>40</v>
      </c>
      <c r="R35" s="50"/>
      <c r="S35" s="50"/>
      <c r="T35" s="50"/>
      <c r="U35" s="50"/>
      <c r="V35" s="50"/>
      <c r="W35" s="50">
        <v>55</v>
      </c>
      <c r="X35" s="50">
        <v>274</v>
      </c>
      <c r="Y35" s="50">
        <v>33</v>
      </c>
      <c r="Z35" s="50">
        <v>153</v>
      </c>
      <c r="AA35" s="32"/>
    </row>
    <row r="36" s="5" customFormat="1" ht="186" customHeight="1" spans="1:27">
      <c r="A36" s="30">
        <v>7</v>
      </c>
      <c r="B36" s="31" t="s">
        <v>33</v>
      </c>
      <c r="C36" s="32" t="s">
        <v>163</v>
      </c>
      <c r="D36" s="32" t="s">
        <v>164</v>
      </c>
      <c r="E36" s="33" t="s">
        <v>262</v>
      </c>
      <c r="F36" s="32" t="s">
        <v>57</v>
      </c>
      <c r="G36" s="32" t="s">
        <v>39</v>
      </c>
      <c r="H36" s="32" t="s">
        <v>40</v>
      </c>
      <c r="I36" s="62" t="s">
        <v>41</v>
      </c>
      <c r="J36" s="62" t="s">
        <v>42</v>
      </c>
      <c r="K36" s="32" t="s">
        <v>263</v>
      </c>
      <c r="L36" s="32">
        <f t="shared" si="2"/>
        <v>231</v>
      </c>
      <c r="M36" s="32">
        <v>231</v>
      </c>
      <c r="N36" s="64">
        <v>50</v>
      </c>
      <c r="O36" s="64">
        <v>140</v>
      </c>
      <c r="P36" s="64"/>
      <c r="Q36" s="64">
        <v>41</v>
      </c>
      <c r="R36" s="50"/>
      <c r="S36" s="50"/>
      <c r="T36" s="50"/>
      <c r="U36" s="50"/>
      <c r="V36" s="50"/>
      <c r="W36" s="50">
        <v>99</v>
      </c>
      <c r="X36" s="50">
        <v>488</v>
      </c>
      <c r="Y36" s="50">
        <v>61</v>
      </c>
      <c r="Z36" s="50">
        <v>352</v>
      </c>
      <c r="AA36" s="32"/>
    </row>
    <row r="37" s="5" customFormat="1" ht="197" customHeight="1" spans="1:27">
      <c r="A37" s="30">
        <v>8</v>
      </c>
      <c r="B37" s="31" t="s">
        <v>33</v>
      </c>
      <c r="C37" s="32" t="s">
        <v>166</v>
      </c>
      <c r="D37" s="32" t="s">
        <v>114</v>
      </c>
      <c r="E37" s="33" t="s">
        <v>264</v>
      </c>
      <c r="F37" s="32" t="s">
        <v>57</v>
      </c>
      <c r="G37" s="32" t="s">
        <v>39</v>
      </c>
      <c r="H37" s="32" t="s">
        <v>40</v>
      </c>
      <c r="I37" s="62" t="s">
        <v>41</v>
      </c>
      <c r="J37" s="62" t="s">
        <v>42</v>
      </c>
      <c r="K37" s="32" t="s">
        <v>265</v>
      </c>
      <c r="L37" s="32">
        <f t="shared" si="2"/>
        <v>89</v>
      </c>
      <c r="M37" s="32">
        <v>89</v>
      </c>
      <c r="N37" s="64">
        <v>26</v>
      </c>
      <c r="O37" s="64">
        <v>38</v>
      </c>
      <c r="P37" s="64"/>
      <c r="Q37" s="64">
        <v>25</v>
      </c>
      <c r="R37" s="50"/>
      <c r="S37" s="50"/>
      <c r="T37" s="50"/>
      <c r="U37" s="50"/>
      <c r="V37" s="50"/>
      <c r="W37" s="50">
        <v>43</v>
      </c>
      <c r="X37" s="50">
        <v>228</v>
      </c>
      <c r="Y37" s="50">
        <v>21</v>
      </c>
      <c r="Z37" s="50">
        <v>111</v>
      </c>
      <c r="AA37" s="32"/>
    </row>
    <row r="38" s="5" customFormat="1" ht="231" customHeight="1" spans="1:27">
      <c r="A38" s="30">
        <v>9</v>
      </c>
      <c r="B38" s="31" t="s">
        <v>33</v>
      </c>
      <c r="C38" s="32" t="s">
        <v>169</v>
      </c>
      <c r="D38" s="32" t="s">
        <v>170</v>
      </c>
      <c r="E38" s="33" t="s">
        <v>266</v>
      </c>
      <c r="F38" s="32" t="s">
        <v>57</v>
      </c>
      <c r="G38" s="32" t="s">
        <v>39</v>
      </c>
      <c r="H38" s="32" t="s">
        <v>40</v>
      </c>
      <c r="I38" s="62" t="s">
        <v>41</v>
      </c>
      <c r="J38" s="62" t="s">
        <v>42</v>
      </c>
      <c r="K38" s="32" t="s">
        <v>267</v>
      </c>
      <c r="L38" s="32">
        <f t="shared" si="2"/>
        <v>252</v>
      </c>
      <c r="M38" s="32">
        <v>252</v>
      </c>
      <c r="N38" s="64">
        <v>150</v>
      </c>
      <c r="O38" s="64">
        <v>50</v>
      </c>
      <c r="P38" s="64"/>
      <c r="Q38" s="64">
        <v>52</v>
      </c>
      <c r="R38" s="50"/>
      <c r="S38" s="50"/>
      <c r="T38" s="50"/>
      <c r="U38" s="50"/>
      <c r="V38" s="50"/>
      <c r="W38" s="50">
        <v>20</v>
      </c>
      <c r="X38" s="50">
        <v>98</v>
      </c>
      <c r="Y38" s="50">
        <v>9</v>
      </c>
      <c r="Z38" s="50">
        <v>59</v>
      </c>
      <c r="AA38" s="32"/>
    </row>
    <row r="39" s="5" customFormat="1" ht="139" customHeight="1" spans="1:27">
      <c r="A39" s="30">
        <v>10</v>
      </c>
      <c r="B39" s="31" t="s">
        <v>33</v>
      </c>
      <c r="C39" s="32" t="s">
        <v>173</v>
      </c>
      <c r="D39" s="32" t="s">
        <v>174</v>
      </c>
      <c r="E39" s="33" t="s">
        <v>268</v>
      </c>
      <c r="F39" s="32" t="s">
        <v>57</v>
      </c>
      <c r="G39" s="32" t="s">
        <v>39</v>
      </c>
      <c r="H39" s="32" t="s">
        <v>40</v>
      </c>
      <c r="I39" s="62" t="s">
        <v>41</v>
      </c>
      <c r="J39" s="62" t="s">
        <v>42</v>
      </c>
      <c r="K39" s="32" t="s">
        <v>269</v>
      </c>
      <c r="L39" s="32">
        <f t="shared" si="2"/>
        <v>85</v>
      </c>
      <c r="M39" s="32">
        <v>85</v>
      </c>
      <c r="N39" s="64">
        <v>61</v>
      </c>
      <c r="O39" s="64"/>
      <c r="P39" s="64">
        <v>24</v>
      </c>
      <c r="Q39" s="64"/>
      <c r="R39" s="50"/>
      <c r="S39" s="50"/>
      <c r="T39" s="50"/>
      <c r="U39" s="50"/>
      <c r="V39" s="50"/>
      <c r="W39" s="50">
        <v>53</v>
      </c>
      <c r="X39" s="50">
        <v>261</v>
      </c>
      <c r="Y39" s="50">
        <v>27</v>
      </c>
      <c r="Z39" s="50">
        <v>131</v>
      </c>
      <c r="AA39" s="32"/>
    </row>
    <row r="40" s="5" customFormat="1" ht="185" customHeight="1" spans="1:27">
      <c r="A40" s="30">
        <v>11</v>
      </c>
      <c r="B40" s="36" t="s">
        <v>33</v>
      </c>
      <c r="C40" s="35" t="s">
        <v>181</v>
      </c>
      <c r="D40" s="41" t="s">
        <v>182</v>
      </c>
      <c r="E40" s="42" t="s">
        <v>270</v>
      </c>
      <c r="F40" s="41" t="s">
        <v>57</v>
      </c>
      <c r="G40" s="32" t="s">
        <v>39</v>
      </c>
      <c r="H40" s="32" t="s">
        <v>40</v>
      </c>
      <c r="I40" s="62" t="s">
        <v>41</v>
      </c>
      <c r="J40" s="62" t="s">
        <v>42</v>
      </c>
      <c r="K40" s="32" t="s">
        <v>271</v>
      </c>
      <c r="L40" s="32">
        <f t="shared" ref="L40:L52" si="4">N40+O40+P40+Q40</f>
        <v>132.5</v>
      </c>
      <c r="M40" s="32">
        <v>132.5</v>
      </c>
      <c r="N40" s="64">
        <v>40</v>
      </c>
      <c r="O40" s="64">
        <v>62.5</v>
      </c>
      <c r="P40" s="64">
        <v>30</v>
      </c>
      <c r="Q40" s="64"/>
      <c r="R40" s="50"/>
      <c r="S40" s="50"/>
      <c r="T40" s="50"/>
      <c r="U40" s="50"/>
      <c r="V40" s="50"/>
      <c r="W40" s="50">
        <v>58</v>
      </c>
      <c r="X40" s="50">
        <v>244</v>
      </c>
      <c r="Y40" s="50">
        <v>34</v>
      </c>
      <c r="Z40" s="50">
        <v>126</v>
      </c>
      <c r="AA40" s="32"/>
    </row>
    <row r="41" s="5" customFormat="1" ht="187" customHeight="1" spans="1:27">
      <c r="A41" s="30">
        <v>12</v>
      </c>
      <c r="B41" s="36" t="s">
        <v>33</v>
      </c>
      <c r="C41" s="32" t="s">
        <v>185</v>
      </c>
      <c r="D41" s="37" t="s">
        <v>186</v>
      </c>
      <c r="E41" s="33" t="s">
        <v>187</v>
      </c>
      <c r="F41" s="37" t="s">
        <v>57</v>
      </c>
      <c r="G41" s="35" t="s">
        <v>188</v>
      </c>
      <c r="H41" s="32" t="s">
        <v>189</v>
      </c>
      <c r="I41" s="62" t="s">
        <v>41</v>
      </c>
      <c r="J41" s="62" t="s">
        <v>42</v>
      </c>
      <c r="K41" s="32" t="s">
        <v>272</v>
      </c>
      <c r="L41" s="32">
        <f t="shared" si="4"/>
        <v>86</v>
      </c>
      <c r="M41" s="32">
        <v>86</v>
      </c>
      <c r="N41" s="64">
        <v>35</v>
      </c>
      <c r="O41" s="64">
        <v>31</v>
      </c>
      <c r="P41" s="64">
        <v>20</v>
      </c>
      <c r="Q41" s="64"/>
      <c r="R41" s="50"/>
      <c r="S41" s="50"/>
      <c r="T41" s="50"/>
      <c r="U41" s="50"/>
      <c r="V41" s="50"/>
      <c r="W41" s="50">
        <v>47</v>
      </c>
      <c r="X41" s="50">
        <v>154</v>
      </c>
      <c r="Y41" s="50">
        <v>21</v>
      </c>
      <c r="Z41" s="50">
        <v>93</v>
      </c>
      <c r="AA41" s="32"/>
    </row>
    <row r="42" s="5" customFormat="1" ht="192" customHeight="1" spans="1:27">
      <c r="A42" s="30">
        <v>13</v>
      </c>
      <c r="B42" s="31" t="s">
        <v>33</v>
      </c>
      <c r="C42" s="32" t="s">
        <v>190</v>
      </c>
      <c r="D42" s="32" t="s">
        <v>191</v>
      </c>
      <c r="E42" s="43" t="s">
        <v>273</v>
      </c>
      <c r="F42" s="32" t="s">
        <v>57</v>
      </c>
      <c r="G42" s="32" t="s">
        <v>39</v>
      </c>
      <c r="H42" s="32" t="s">
        <v>40</v>
      </c>
      <c r="I42" s="62" t="s">
        <v>41</v>
      </c>
      <c r="J42" s="62" t="s">
        <v>42</v>
      </c>
      <c r="K42" s="32" t="s">
        <v>274</v>
      </c>
      <c r="L42" s="32">
        <f t="shared" si="4"/>
        <v>94</v>
      </c>
      <c r="M42" s="32">
        <v>94</v>
      </c>
      <c r="N42" s="64">
        <v>30</v>
      </c>
      <c r="O42" s="64">
        <v>50</v>
      </c>
      <c r="P42" s="64"/>
      <c r="Q42" s="64">
        <v>14</v>
      </c>
      <c r="R42" s="50"/>
      <c r="S42" s="50"/>
      <c r="T42" s="50"/>
      <c r="U42" s="50"/>
      <c r="V42" s="50"/>
      <c r="W42" s="50">
        <v>47</v>
      </c>
      <c r="X42" s="50">
        <v>200</v>
      </c>
      <c r="Y42" s="50">
        <v>31</v>
      </c>
      <c r="Z42" s="50">
        <v>111</v>
      </c>
      <c r="AA42" s="32"/>
    </row>
    <row r="43" s="5" customFormat="1" ht="247" customHeight="1" spans="1:27">
      <c r="A43" s="30">
        <v>14</v>
      </c>
      <c r="B43" s="31" t="s">
        <v>33</v>
      </c>
      <c r="C43" s="32" t="s">
        <v>193</v>
      </c>
      <c r="D43" s="32" t="s">
        <v>194</v>
      </c>
      <c r="E43" s="33" t="s">
        <v>275</v>
      </c>
      <c r="F43" s="37" t="s">
        <v>57</v>
      </c>
      <c r="G43" s="32" t="s">
        <v>39</v>
      </c>
      <c r="H43" s="32" t="s">
        <v>40</v>
      </c>
      <c r="I43" s="62" t="s">
        <v>41</v>
      </c>
      <c r="J43" s="62" t="s">
        <v>42</v>
      </c>
      <c r="K43" s="32" t="s">
        <v>276</v>
      </c>
      <c r="L43" s="32">
        <f t="shared" si="4"/>
        <v>900</v>
      </c>
      <c r="M43" s="32">
        <v>1200</v>
      </c>
      <c r="N43" s="64">
        <v>800</v>
      </c>
      <c r="O43" s="64"/>
      <c r="P43" s="64">
        <v>100</v>
      </c>
      <c r="Q43" s="64"/>
      <c r="R43" s="50"/>
      <c r="S43" s="50"/>
      <c r="T43" s="50"/>
      <c r="U43" s="50"/>
      <c r="V43" s="50"/>
      <c r="W43" s="50">
        <v>55</v>
      </c>
      <c r="X43" s="50">
        <v>242</v>
      </c>
      <c r="Y43" s="50">
        <v>31</v>
      </c>
      <c r="Z43" s="50">
        <v>157</v>
      </c>
      <c r="AA43" s="32">
        <f>M43-L43</f>
        <v>300</v>
      </c>
    </row>
    <row r="44" s="5" customFormat="1" ht="203" customHeight="1" spans="1:27">
      <c r="A44" s="30">
        <v>15</v>
      </c>
      <c r="B44" s="31" t="s">
        <v>33</v>
      </c>
      <c r="C44" s="32" t="s">
        <v>198</v>
      </c>
      <c r="D44" s="32" t="s">
        <v>83</v>
      </c>
      <c r="E44" s="33" t="s">
        <v>277</v>
      </c>
      <c r="F44" s="32" t="s">
        <v>57</v>
      </c>
      <c r="G44" s="32" t="s">
        <v>39</v>
      </c>
      <c r="H44" s="32" t="s">
        <v>40</v>
      </c>
      <c r="I44" s="62" t="s">
        <v>41</v>
      </c>
      <c r="J44" s="62" t="s">
        <v>42</v>
      </c>
      <c r="K44" s="32" t="s">
        <v>278</v>
      </c>
      <c r="L44" s="32">
        <f t="shared" si="4"/>
        <v>227</v>
      </c>
      <c r="M44" s="32">
        <v>227</v>
      </c>
      <c r="N44" s="64">
        <v>140</v>
      </c>
      <c r="O44" s="64">
        <v>50</v>
      </c>
      <c r="P44" s="64"/>
      <c r="Q44" s="64">
        <v>37</v>
      </c>
      <c r="R44" s="50"/>
      <c r="S44" s="50"/>
      <c r="T44" s="50"/>
      <c r="U44" s="50"/>
      <c r="V44" s="50"/>
      <c r="W44" s="50">
        <v>78</v>
      </c>
      <c r="X44" s="50">
        <v>324</v>
      </c>
      <c r="Y44" s="50">
        <v>43</v>
      </c>
      <c r="Z44" s="50">
        <v>222</v>
      </c>
      <c r="AA44" s="32"/>
    </row>
    <row r="45" s="6" customFormat="1" ht="66" customHeight="1" spans="1:27">
      <c r="A45" s="44" t="s">
        <v>279</v>
      </c>
      <c r="B45" s="45"/>
      <c r="C45" s="46"/>
      <c r="D45" s="25"/>
      <c r="E45" s="25"/>
      <c r="F45" s="29"/>
      <c r="G45" s="25"/>
      <c r="H45" s="32"/>
      <c r="I45" s="61"/>
      <c r="J45" s="62"/>
      <c r="K45" s="32">
        <v>1</v>
      </c>
      <c r="L45" s="29">
        <f t="shared" si="4"/>
        <v>375</v>
      </c>
      <c r="M45" s="29">
        <f t="shared" ref="M45:Q45" si="5">SUM(M46)</f>
        <v>375</v>
      </c>
      <c r="N45" s="59">
        <f t="shared" si="5"/>
        <v>250</v>
      </c>
      <c r="O45" s="59">
        <f t="shared" si="5"/>
        <v>75</v>
      </c>
      <c r="P45" s="59">
        <f t="shared" si="5"/>
        <v>50</v>
      </c>
      <c r="Q45" s="59">
        <f t="shared" si="5"/>
        <v>0</v>
      </c>
      <c r="R45" s="59"/>
      <c r="S45" s="59"/>
      <c r="T45" s="59"/>
      <c r="U45" s="59"/>
      <c r="V45" s="59"/>
      <c r="W45" s="50"/>
      <c r="X45" s="50"/>
      <c r="Y45" s="59"/>
      <c r="Z45" s="59"/>
      <c r="AA45" s="32"/>
    </row>
    <row r="46" s="5" customFormat="1" ht="220" customHeight="1" spans="1:27">
      <c r="A46" s="30">
        <v>1</v>
      </c>
      <c r="B46" s="47" t="s">
        <v>33</v>
      </c>
      <c r="C46" s="48" t="s">
        <v>211</v>
      </c>
      <c r="D46" s="48" t="s">
        <v>99</v>
      </c>
      <c r="E46" s="49" t="s">
        <v>280</v>
      </c>
      <c r="F46" s="48" t="s">
        <v>57</v>
      </c>
      <c r="G46" s="32" t="s">
        <v>39</v>
      </c>
      <c r="H46" s="32" t="s">
        <v>40</v>
      </c>
      <c r="I46" s="62" t="s">
        <v>41</v>
      </c>
      <c r="J46" s="62" t="s">
        <v>42</v>
      </c>
      <c r="K46" s="32" t="s">
        <v>281</v>
      </c>
      <c r="L46" s="32">
        <f t="shared" si="4"/>
        <v>375</v>
      </c>
      <c r="M46" s="32">
        <v>375</v>
      </c>
      <c r="N46" s="64">
        <v>250</v>
      </c>
      <c r="O46" s="64">
        <v>75</v>
      </c>
      <c r="P46" s="64">
        <v>50</v>
      </c>
      <c r="Q46" s="64"/>
      <c r="R46" s="50"/>
      <c r="S46" s="50"/>
      <c r="T46" s="50"/>
      <c r="U46" s="50"/>
      <c r="V46" s="50"/>
      <c r="W46" s="50">
        <v>19</v>
      </c>
      <c r="X46" s="50">
        <v>90</v>
      </c>
      <c r="Y46" s="50">
        <v>12</v>
      </c>
      <c r="Z46" s="50">
        <v>69</v>
      </c>
      <c r="AA46" s="32"/>
    </row>
    <row r="47" s="6" customFormat="1" ht="53" customHeight="1" spans="1:27">
      <c r="A47" s="44" t="s">
        <v>282</v>
      </c>
      <c r="B47" s="45"/>
      <c r="C47" s="46"/>
      <c r="D47" s="25"/>
      <c r="E47" s="25"/>
      <c r="F47" s="29"/>
      <c r="G47" s="25"/>
      <c r="H47" s="25"/>
      <c r="I47" s="61"/>
      <c r="J47" s="62"/>
      <c r="K47" s="32">
        <v>1</v>
      </c>
      <c r="L47" s="29">
        <f t="shared" si="4"/>
        <v>242.94</v>
      </c>
      <c r="M47" s="29">
        <f>SUM(M48)</f>
        <v>242.94</v>
      </c>
      <c r="N47" s="29">
        <f t="shared" ref="N47:Q47" si="6">N48</f>
        <v>242.94</v>
      </c>
      <c r="O47" s="29">
        <f t="shared" si="6"/>
        <v>0</v>
      </c>
      <c r="P47" s="29">
        <f t="shared" si="6"/>
        <v>0</v>
      </c>
      <c r="Q47" s="29">
        <f t="shared" si="6"/>
        <v>0</v>
      </c>
      <c r="R47" s="59"/>
      <c r="S47" s="59"/>
      <c r="T47" s="59"/>
      <c r="U47" s="59"/>
      <c r="V47" s="59"/>
      <c r="W47" s="50"/>
      <c r="X47" s="50"/>
      <c r="Y47" s="59"/>
      <c r="Z47" s="59"/>
      <c r="AA47" s="32"/>
    </row>
    <row r="48" s="5" customFormat="1" ht="136" customHeight="1" spans="1:27">
      <c r="A48" s="30">
        <v>1</v>
      </c>
      <c r="B48" s="31" t="s">
        <v>33</v>
      </c>
      <c r="C48" s="32" t="s">
        <v>215</v>
      </c>
      <c r="D48" s="32" t="s">
        <v>33</v>
      </c>
      <c r="E48" s="33" t="s">
        <v>216</v>
      </c>
      <c r="F48" s="32" t="s">
        <v>57</v>
      </c>
      <c r="G48" s="50" t="s">
        <v>39</v>
      </c>
      <c r="H48" s="50" t="s">
        <v>40</v>
      </c>
      <c r="I48" s="62" t="s">
        <v>41</v>
      </c>
      <c r="J48" s="62" t="s">
        <v>42</v>
      </c>
      <c r="K48" s="32" t="s">
        <v>283</v>
      </c>
      <c r="L48" s="32">
        <f t="shared" si="4"/>
        <v>242.94</v>
      </c>
      <c r="M48" s="32">
        <f>N48+O48+P48+Q48</f>
        <v>242.94</v>
      </c>
      <c r="N48" s="64">
        <f>218.31+24.63</f>
        <v>242.94</v>
      </c>
      <c r="O48" s="64"/>
      <c r="P48" s="64"/>
      <c r="Q48" s="64"/>
      <c r="R48" s="50"/>
      <c r="S48" s="50"/>
      <c r="T48" s="50"/>
      <c r="U48" s="50"/>
      <c r="V48" s="50"/>
      <c r="W48" s="50" t="s">
        <v>218</v>
      </c>
      <c r="X48" s="50" t="s">
        <v>218</v>
      </c>
      <c r="Y48" s="50"/>
      <c r="Z48" s="50"/>
      <c r="AA48" s="32"/>
    </row>
    <row r="49" s="7" customFormat="1" spans="2:27">
      <c r="B49" s="8"/>
      <c r="C49" s="9"/>
      <c r="D49" s="9"/>
      <c r="E49" s="9"/>
      <c r="F49" s="10"/>
      <c r="G49" s="9"/>
      <c r="H49" s="9"/>
      <c r="I49" s="9"/>
      <c r="J49" s="9"/>
      <c r="K49" s="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0"/>
    </row>
  </sheetData>
  <autoFilter ref="A8:AB48">
    <extLst/>
  </autoFilter>
  <mergeCells count="27">
    <mergeCell ref="A1:Z1"/>
    <mergeCell ref="A2:D2"/>
    <mergeCell ref="M2:N2"/>
    <mergeCell ref="V2:AA2"/>
    <mergeCell ref="K3:L3"/>
    <mergeCell ref="M3:U3"/>
    <mergeCell ref="Y3:Z3"/>
    <mergeCell ref="A6:D6"/>
    <mergeCell ref="A7:D7"/>
    <mergeCell ref="A8:D8"/>
    <mergeCell ref="A29:D29"/>
    <mergeCell ref="A45:C45"/>
    <mergeCell ref="A47:C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V3:V4"/>
    <mergeCell ref="W3:W4"/>
    <mergeCell ref="X3:X4"/>
    <mergeCell ref="AA3:AA4"/>
  </mergeCells>
  <pageMargins left="0.314583333333333" right="0.196527777777778" top="0.275" bottom="0.236111111111111" header="0.5" footer="0.5"/>
  <pageSetup paperSize="9" scale="37" fitToHeight="0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中铁15局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2025-01-19T06:31:00Z</dcterms:created>
  <dcterms:modified xsi:type="dcterms:W3CDTF">2025-02-07T07:40:31Z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C2E6F54DF9164A90ABA1BA8817F01BD7</vt:lpwstr>
  </property>
  <property fmtid="{D5CDD505-2E9C-101B-9397-08002B2CF9AE}" pid="3" name="KSOProductBuildVer">
    <vt:lpwstr>2052-11.8.2.11718</vt:lpwstr>
  </property>
</Properties>
</file>